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40MECANIZADA" sheetId="1" r:id="rId1"/>
    <sheet name="30MECANIZADA" sheetId="2" r:id="rId2"/>
    <sheet name="20MECANIZADA" sheetId="3" r:id="rId3"/>
    <sheet name="40SemiMecan." sheetId="4" r:id="rId4"/>
    <sheet name="30SemiMec. C Manual" sheetId="5" r:id="rId5"/>
    <sheet name="20SemiMecan. C Manual" sheetId="6" r:id="rId6"/>
    <sheet name="40NãoMecaniz." sheetId="7" r:id="rId7"/>
    <sheet name="30 Não Mecanz." sheetId="8" r:id="rId8"/>
    <sheet name="20 Não Mecaniz." sheetId="9" r:id="rId9"/>
    <sheet name="DETALHAMENTOS" sheetId="10" r:id="rId10"/>
    <sheet name="Implantação 1º" sheetId="11" r:id="rId11"/>
    <sheet name="Implantação 2º" sheetId="12" r:id="rId12"/>
    <sheet name="Planilha1" sheetId="13" r:id="rId13"/>
    <sheet name="Planilha2" sheetId="14" r:id="rId14"/>
    <sheet name="Planilha3" sheetId="15" r:id="rId15"/>
    <sheet name="Planilha4" sheetId="16" r:id="rId16"/>
  </sheets>
  <definedNames>
    <definedName name="_xlnm.Print_Area" localSheetId="2">'20MECANIZADA'!$A$1:$I$55</definedName>
  </definedNames>
  <calcPr fullCalcOnLoad="1"/>
</workbook>
</file>

<file path=xl/sharedStrings.xml><?xml version="1.0" encoding="utf-8"?>
<sst xmlns="http://schemas.openxmlformats.org/spreadsheetml/2006/main" count="764" uniqueCount="149">
  <si>
    <t>ESPECIFICAÇÃO:</t>
  </si>
  <si>
    <t>UNID.</t>
  </si>
  <si>
    <t>COEFIC.</t>
  </si>
  <si>
    <t>PREÇO</t>
  </si>
  <si>
    <t>VALOR</t>
  </si>
  <si>
    <t>SEMI-MECANIZADA</t>
  </si>
  <si>
    <t>TÉCNICO</t>
  </si>
  <si>
    <t>UNITÁRIO</t>
  </si>
  <si>
    <t>TOTAL</t>
  </si>
  <si>
    <t>A-MATERIAIS:</t>
  </si>
  <si>
    <t xml:space="preserve">ANALISE  DE FOLHA </t>
  </si>
  <si>
    <t>ANALISE DE SOLO</t>
  </si>
  <si>
    <t>SUPERFOSFATO SIMPLES</t>
  </si>
  <si>
    <t>KG</t>
  </si>
  <si>
    <t>SULFATO DE AMONIO</t>
  </si>
  <si>
    <t>CLORETO DE POTASSIO</t>
  </si>
  <si>
    <t>SULFATO DE ZINCO</t>
  </si>
  <si>
    <t>ÁCIDO BÓRICO</t>
  </si>
  <si>
    <t>CALCÁRIO</t>
  </si>
  <si>
    <t>TON</t>
  </si>
  <si>
    <r>
      <t>INSETICIDAS (</t>
    </r>
    <r>
      <rPr>
        <b/>
        <sz val="7.95"/>
        <color indexed="8"/>
        <rFont val="Arial"/>
        <family val="2"/>
      </rPr>
      <t>B.M;B;FORMICIDA)</t>
    </r>
  </si>
  <si>
    <t>L+L+KG</t>
  </si>
  <si>
    <r>
      <t>FUNGICIDA(</t>
    </r>
    <r>
      <rPr>
        <b/>
        <sz val="7.95"/>
        <color indexed="8"/>
        <rFont val="Arial"/>
        <family val="2"/>
      </rPr>
      <t>COBRE + SISTEMICO</t>
    </r>
    <r>
      <rPr>
        <b/>
        <sz val="9.95"/>
        <color indexed="8"/>
        <rFont val="Arial"/>
        <family val="2"/>
      </rPr>
      <t>)</t>
    </r>
  </si>
  <si>
    <t>LT + LT</t>
  </si>
  <si>
    <t>INSET.(SOLO )</t>
  </si>
  <si>
    <t>HERBICIDA(POS-EMERGENTE)</t>
  </si>
  <si>
    <t>SACARIA NOVA(TIPO EXPORT.)</t>
  </si>
  <si>
    <t>UD</t>
  </si>
  <si>
    <t>UTENSILIOS</t>
  </si>
  <si>
    <t>SUBTOTAL A =</t>
  </si>
  <si>
    <t>B-SERVIÇOS :</t>
  </si>
  <si>
    <t>APLICAÇÃO DE DEFENSIVOS</t>
  </si>
  <si>
    <t>HT</t>
  </si>
  <si>
    <t>ARRUAÇÃO+ESPARRAMAÇÃO</t>
  </si>
  <si>
    <t>DH</t>
  </si>
  <si>
    <t>APLICAÇÃO DE CALCÁRIO</t>
  </si>
  <si>
    <t>ADUBAÇÃO DE COBERTURA</t>
  </si>
  <si>
    <t>DESBROTA</t>
  </si>
  <si>
    <t>DB</t>
  </si>
  <si>
    <t>CAPINA QUIMICA</t>
  </si>
  <si>
    <t>CAPINAS MANUAIS</t>
  </si>
  <si>
    <t>COLHEITA</t>
  </si>
  <si>
    <t>SECAGEM</t>
  </si>
  <si>
    <t>BENEFICIAMENTO</t>
  </si>
  <si>
    <t>SC</t>
  </si>
  <si>
    <t>TRANSPORTE</t>
  </si>
  <si>
    <t>SUBTOTAL B =</t>
  </si>
  <si>
    <t>TOTAL ( A+B )=</t>
  </si>
  <si>
    <t xml:space="preserve">CUSTO DA SACA DE CAFÉ= </t>
  </si>
  <si>
    <t xml:space="preserve">ANALISE DE SOLO </t>
  </si>
  <si>
    <t>ANALISE DE FOLHA</t>
  </si>
  <si>
    <t>CUSTO DA SACA DE CAFÉ=</t>
  </si>
  <si>
    <t>ESPECIFICAÇÃO: MECANIZADA</t>
  </si>
  <si>
    <t xml:space="preserve"> (DERRIÇA)</t>
  </si>
  <si>
    <t>HM</t>
  </si>
  <si>
    <t xml:space="preserve"> </t>
  </si>
  <si>
    <t>CUSTO DA SACA DE CAFÉ</t>
  </si>
  <si>
    <t>DETALHAMENTOS</t>
  </si>
  <si>
    <t>HORA TRATOR = PREÇO DE ALUGUEL</t>
  </si>
  <si>
    <t>DIA HOMEM = SALÁRIO MÍNIMO/30 + 39,4% DE ENCARGOS SOCIAIS</t>
  </si>
  <si>
    <t>DIA HOMEM COLHEITA 30SCS = 300 LTS/DIA * 1,5 SALÁRIOS</t>
  </si>
  <si>
    <t>DIA HOMEM COLHEITA 20SCS = 210 LTS/DIA * 1,5 SALÁRIOS</t>
  </si>
  <si>
    <t>BENEFICIAMENTO = PREÇO DE MÁQUINA VOLANTE</t>
  </si>
  <si>
    <t>DIA HOMEM SECAGEM = DIA HOMEM COLHEITA</t>
  </si>
  <si>
    <t>CUSTO DE OPORTUNIDADE = RENDIMENTO POUPANÇA</t>
  </si>
  <si>
    <t>UND.</t>
  </si>
  <si>
    <t xml:space="preserve">CUSTO DA SACA DE CAFÉ </t>
  </si>
  <si>
    <t xml:space="preserve">SISTEMA DE CUSTO OPERACIONAL DE 1 Ha DE CAFÉ PARA SOLO DE MÉDIA </t>
  </si>
  <si>
    <t>PRODUTIVIDADE DE : 30 SACAS / Ha</t>
  </si>
  <si>
    <t>PRODUTIVIDADE DE : 20 SACAS / Ha</t>
  </si>
  <si>
    <t>Custo da Saca de Café + Custo de Captalização = 6%</t>
  </si>
  <si>
    <t>FUNGICIDAS = 2 KG KOCIDE + 2,5 LTS DE ÓPERA</t>
  </si>
  <si>
    <r>
      <t>COLHEITA (</t>
    </r>
    <r>
      <rPr>
        <b/>
        <sz val="7"/>
        <color indexed="8"/>
        <rFont val="Arial"/>
        <family val="2"/>
      </rPr>
      <t>ENLEIRAMENTO + RECOLHIMENTO</t>
    </r>
    <r>
      <rPr>
        <b/>
        <sz val="8"/>
        <color indexed="8"/>
        <rFont val="Arial"/>
        <family val="2"/>
      </rPr>
      <t>)</t>
    </r>
  </si>
  <si>
    <r>
      <t>COLHEITA (</t>
    </r>
    <r>
      <rPr>
        <b/>
        <sz val="7"/>
        <color indexed="8"/>
        <rFont val="Arial"/>
        <family val="2"/>
      </rPr>
      <t>ENLEIRAMENTO + RECOLHIMENTO</t>
    </r>
    <r>
      <rPr>
        <b/>
        <sz val="10"/>
        <color indexed="8"/>
        <rFont val="Arial"/>
        <family val="2"/>
      </rPr>
      <t>)</t>
    </r>
  </si>
  <si>
    <t>INSETICIDAS = BM  + FORM + BR= 0,6 LTS CURYOM 550 EC + 1 KG FORMCIDA+ 3Lt KLORPAN</t>
  </si>
  <si>
    <t xml:space="preserve"> FERTILIDADE, ATÉ 2500/ha  - REGIÃO DO SUL DE MINAS</t>
  </si>
  <si>
    <t>ESPECIFICAÇÃO: NÃO MECANIZADA</t>
  </si>
  <si>
    <t>Obs.: Arruação + Esparramação - Máquina portátil + Soprador</t>
  </si>
  <si>
    <t>SISTEMA DE CUSTO OPERACIONAL DE 01 HECTARE  DE CAFÉ - PLANTIO</t>
  </si>
  <si>
    <t>ESPAÇAMENTO 3,60 X 0,70m - 3968 PÉS</t>
  </si>
  <si>
    <t>FORMAÇÃO DE CAFÉ ( PLANTIO A 1 ANO)</t>
  </si>
  <si>
    <t>CUSTOS VARIÁVEIS</t>
  </si>
  <si>
    <t>ITENS DE DESPESA</t>
  </si>
  <si>
    <t>1º ANO</t>
  </si>
  <si>
    <t>A-MATERIAIS :</t>
  </si>
  <si>
    <t>CALCARIO (150 gr/m)</t>
  </si>
  <si>
    <t>SUPER SIMPLES (400 gr/m)</t>
  </si>
  <si>
    <t>N° DE MUDAS -PLANTIO</t>
  </si>
  <si>
    <t>UNID</t>
  </si>
  <si>
    <t>N° DE MUDAS -REPLANTA</t>
  </si>
  <si>
    <t>MICRONUTRIENTES</t>
  </si>
  <si>
    <t>ADUBAÇÃO COBERTURA 20-00-20</t>
  </si>
  <si>
    <t>INSETICIDA DE SOLO</t>
  </si>
  <si>
    <t>FORMICIDA</t>
  </si>
  <si>
    <t>UTENSILOS</t>
  </si>
  <si>
    <t>SUB TOTAL A =</t>
  </si>
  <si>
    <t>ACERTO TERRENO E ABERTURA</t>
  </si>
  <si>
    <t>HE</t>
  </si>
  <si>
    <t>LIMPEZA/ARAÇÃO</t>
  </si>
  <si>
    <t>APLICAÇÃO CALCAREO ÁREA TOTAL</t>
  </si>
  <si>
    <t>GRADEAÇÃO</t>
  </si>
  <si>
    <t>MARCAÇÃO</t>
  </si>
  <si>
    <t>SULCAMENTO</t>
  </si>
  <si>
    <t>APLIC. CALCÁRIO E SUPER NO SUCO</t>
  </si>
  <si>
    <t>BATEÇÃO DE SUCO</t>
  </si>
  <si>
    <t>DISTR. TRANSP. E APLICAÇÃO ADUBO</t>
  </si>
  <si>
    <t>N° SERVIÇO-PLANTIO</t>
  </si>
  <si>
    <t>N° SERVIÇO-REPLANTIO</t>
  </si>
  <si>
    <t>TRANSP. E DISTRIBUIÇÃO DE MUDAS</t>
  </si>
  <si>
    <t>PULVERIZAÇÃO MANUAIS</t>
  </si>
  <si>
    <t>CAPINAS</t>
  </si>
  <si>
    <t>COMBATE FORMIGAS</t>
  </si>
  <si>
    <t>TRANSPORTE/ADMINISTRAÇÃO/OUTROS</t>
  </si>
  <si>
    <t>SUB TOTAL -B</t>
  </si>
  <si>
    <t>TOTAL ( A + B )</t>
  </si>
  <si>
    <t>OBS:</t>
  </si>
  <si>
    <t>R$/ MUDAS</t>
  </si>
  <si>
    <t>MUDA</t>
  </si>
  <si>
    <t>Obs: Este custo não entra como custo de produção e sim como um investimento.</t>
  </si>
  <si>
    <t>FORMAÇÃO  DE CAFÉ ( 1 ANO A 2 ANOS)</t>
  </si>
  <si>
    <t>2º ANO</t>
  </si>
  <si>
    <t>MUDAS</t>
  </si>
  <si>
    <t>LT</t>
  </si>
  <si>
    <t>INSETICIDA + FUNGICIDA</t>
  </si>
  <si>
    <t>0,6 + 1</t>
  </si>
  <si>
    <t>FUNGICIDA CÚPRICO</t>
  </si>
  <si>
    <t>ADUBAÇÃO 20-00-20 (3X)</t>
  </si>
  <si>
    <t>B- SERVIÇOS:</t>
  </si>
  <si>
    <t>REPLANTIO</t>
  </si>
  <si>
    <t>CRONTROLE DO MATO - 2 TRILHAS</t>
  </si>
  <si>
    <t>APLICAÇÃO HERBICIDA PRÉ-EMERGENCIA</t>
  </si>
  <si>
    <t>ROÇADAS (2)</t>
  </si>
  <si>
    <t>APLICAÇÃO HERBICIDA PÓS (RUA)</t>
  </si>
  <si>
    <t>PULVERIZAÇÃO (3)</t>
  </si>
  <si>
    <t>SUB TOTAL B =</t>
  </si>
  <si>
    <t xml:space="preserve">    SISTEMA DE CUSTO OPERACIONAL DE 01 HECTARE  DE CAFÉ – 1 ANO</t>
  </si>
  <si>
    <t>PRÉ EMERGENTE</t>
  </si>
  <si>
    <t>PÓS EMERGENTE</t>
  </si>
  <si>
    <t>PRODUTIVIDADE DE : 40 SACAS / Ha</t>
  </si>
  <si>
    <t xml:space="preserve">    SISTEMA DE CUSTO OPERACIONAL DE 1 Ha DE CAFÉ PARA SOLO DE MÉDIA </t>
  </si>
  <si>
    <t xml:space="preserve">   SISTEMA DE CUSTO OPERACIONAL DE 1 Ha DE CAFÉ PARA SOLO DE MÉDIA </t>
  </si>
  <si>
    <t xml:space="preserve"> Custo fixo - deve ser acrescentado ao custo de produção de acordo com a realidade de cada</t>
  </si>
  <si>
    <t>empresa rural.</t>
  </si>
  <si>
    <t xml:space="preserve">Produtividade de 40 sacas/ha </t>
  </si>
  <si>
    <t>Colheita e recolhimento 100% Mecanizado</t>
  </si>
  <si>
    <t>Produtividade de 30 sacas/ha</t>
  </si>
  <si>
    <t>Produtividade de 20 sacas/há</t>
  </si>
  <si>
    <t xml:space="preserve">Colheita e recolhimento 100% Mecanizado </t>
  </si>
  <si>
    <t>Três Pontas/MG, 27 de outubro de 2017.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</si>
</sst>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%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7.95"/>
      <color indexed="8"/>
      <name val="Arial"/>
      <family val="2"/>
    </font>
    <font>
      <b/>
      <sz val="9.9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1" fillId="0" borderId="0" xfId="0" applyNumberFormat="1" applyFont="1" applyAlignment="1">
      <alignment/>
    </xf>
    <xf numFmtId="10" fontId="1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9" fontId="1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0" fontId="1" fillId="0" borderId="2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11" fillId="0" borderId="25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1" fillId="0" borderId="2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177" fontId="8" fillId="0" borderId="2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0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49" applyFont="1" applyAlignment="1">
      <alignment/>
      <protection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/>
    </xf>
    <xf numFmtId="0" fontId="15" fillId="0" borderId="25" xfId="0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15" fillId="0" borderId="25" xfId="0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19" borderId="25" xfId="0" applyFont="1" applyFill="1" applyBorder="1" applyAlignment="1">
      <alignment/>
    </xf>
    <xf numFmtId="0" fontId="8" fillId="19" borderId="25" xfId="0" applyFont="1" applyFill="1" applyBorder="1" applyAlignment="1">
      <alignment horizontal="center"/>
    </xf>
    <xf numFmtId="2" fontId="8" fillId="19" borderId="25" xfId="0" applyNumberFormat="1" applyFont="1" applyFill="1" applyBorder="1" applyAlignment="1">
      <alignment horizontal="center"/>
    </xf>
    <xf numFmtId="10" fontId="8" fillId="19" borderId="25" xfId="0" applyNumberFormat="1" applyFont="1" applyFill="1" applyBorder="1" applyAlignment="1">
      <alignment horizontal="center"/>
    </xf>
    <xf numFmtId="9" fontId="8" fillId="19" borderId="25" xfId="0" applyNumberFormat="1" applyFont="1" applyFill="1" applyBorder="1" applyAlignment="1">
      <alignment horizontal="center"/>
    </xf>
    <xf numFmtId="2" fontId="8" fillId="19" borderId="25" xfId="0" applyNumberFormat="1" applyFont="1" applyFill="1" applyBorder="1" applyAlignment="1">
      <alignment horizontal="center"/>
    </xf>
    <xf numFmtId="0" fontId="2" fillId="0" borderId="0" xfId="49" applyFont="1" applyAlignment="1">
      <alignment horizontal="center"/>
      <protection/>
    </xf>
    <xf numFmtId="0" fontId="1" fillId="0" borderId="18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49" applyFont="1" applyAlignment="1">
      <alignment horizontal="center"/>
      <protection/>
    </xf>
    <xf numFmtId="0" fontId="2" fillId="0" borderId="0" xfId="49" applyFont="1" applyAlignment="1">
      <alignment horizontal="center" vertical="center"/>
      <protection/>
    </xf>
    <xf numFmtId="0" fontId="9" fillId="0" borderId="25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0" xfId="49" applyFont="1" applyAlignment="1">
      <alignment horizontal="center" vertical="center"/>
      <protection/>
    </xf>
    <xf numFmtId="0" fontId="7" fillId="0" borderId="3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19" borderId="25" xfId="0" applyFont="1" applyFill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9" fillId="0" borderId="29" xfId="0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8" fillId="13" borderId="25" xfId="0" applyFont="1" applyFill="1" applyBorder="1" applyAlignment="1">
      <alignment/>
    </xf>
    <xf numFmtId="10" fontId="8" fillId="13" borderId="25" xfId="0" applyNumberFormat="1" applyFont="1" applyFill="1" applyBorder="1" applyAlignment="1">
      <alignment horizontal="center"/>
    </xf>
    <xf numFmtId="0" fontId="8" fillId="13" borderId="25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2" fontId="8" fillId="13" borderId="25" xfId="0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9" fontId="8" fillId="13" borderId="25" xfId="0" applyNumberFormat="1" applyFont="1" applyFill="1" applyBorder="1" applyAlignment="1">
      <alignment horizontal="center"/>
    </xf>
    <xf numFmtId="0" fontId="17" fillId="13" borderId="25" xfId="0" applyFont="1" applyFill="1" applyBorder="1" applyAlignment="1">
      <alignment/>
    </xf>
    <xf numFmtId="0" fontId="8" fillId="13" borderId="25" xfId="0" applyFont="1" applyFill="1" applyBorder="1" applyAlignment="1">
      <alignment horizontal="center"/>
    </xf>
    <xf numFmtId="0" fontId="1" fillId="13" borderId="25" xfId="0" applyFont="1" applyFill="1" applyBorder="1" applyAlignment="1">
      <alignment/>
    </xf>
    <xf numFmtId="0" fontId="6" fillId="13" borderId="31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13" borderId="25" xfId="0" applyFont="1" applyFill="1" applyBorder="1" applyAlignment="1">
      <alignment/>
    </xf>
    <xf numFmtId="0" fontId="1" fillId="13" borderId="25" xfId="0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/>
    </xf>
    <xf numFmtId="2" fontId="1" fillId="13" borderId="25" xfId="0" applyNumberFormat="1" applyFont="1" applyFill="1" applyBorder="1" applyAlignment="1">
      <alignment horizontal="center"/>
    </xf>
    <xf numFmtId="9" fontId="1" fillId="13" borderId="2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2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6" fillId="0" borderId="43" xfId="0" applyNumberFormat="1" applyFont="1" applyBorder="1" applyAlignment="1">
      <alignment/>
    </xf>
    <xf numFmtId="2" fontId="10" fillId="0" borderId="30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4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13" borderId="14" xfId="0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1" fillId="13" borderId="16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1" fillId="13" borderId="18" xfId="0" applyFont="1" applyFill="1" applyBorder="1" applyAlignment="1">
      <alignment/>
    </xf>
    <xf numFmtId="0" fontId="1" fillId="13" borderId="18" xfId="0" applyFont="1" applyFill="1" applyBorder="1" applyAlignment="1">
      <alignment horizontal="center"/>
    </xf>
    <xf numFmtId="2" fontId="1" fillId="13" borderId="18" xfId="0" applyNumberFormat="1" applyFont="1" applyFill="1" applyBorder="1" applyAlignment="1">
      <alignment/>
    </xf>
    <xf numFmtId="2" fontId="1" fillId="13" borderId="18" xfId="0" applyNumberFormat="1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/>
    </xf>
    <xf numFmtId="2" fontId="1" fillId="13" borderId="13" xfId="0" applyNumberFormat="1" applyFont="1" applyFill="1" applyBorder="1" applyAlignment="1">
      <alignment horizontal="center"/>
    </xf>
    <xf numFmtId="0" fontId="1" fillId="13" borderId="22" xfId="0" applyFont="1" applyFill="1" applyBorder="1" applyAlignment="1">
      <alignment/>
    </xf>
    <xf numFmtId="0" fontId="1" fillId="13" borderId="0" xfId="0" applyFont="1" applyFill="1" applyAlignment="1">
      <alignment/>
    </xf>
    <xf numFmtId="0" fontId="1" fillId="13" borderId="23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2" fontId="1" fillId="13" borderId="23" xfId="0" applyNumberFormat="1" applyFont="1" applyFill="1" applyBorder="1" applyAlignment="1">
      <alignment/>
    </xf>
    <xf numFmtId="2" fontId="1" fillId="13" borderId="24" xfId="0" applyNumberFormat="1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13" borderId="19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0" fontId="1" fillId="13" borderId="20" xfId="0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2" fontId="1" fillId="13" borderId="16" xfId="0" applyNumberFormat="1" applyFont="1" applyFill="1" applyBorder="1" applyAlignment="1">
      <alignment/>
    </xf>
    <xf numFmtId="2" fontId="1" fillId="13" borderId="17" xfId="0" applyNumberFormat="1" applyFont="1" applyFill="1" applyBorder="1" applyAlignment="1">
      <alignment horizontal="center"/>
    </xf>
    <xf numFmtId="9" fontId="1" fillId="13" borderId="23" xfId="0" applyNumberFormat="1" applyFont="1" applyFill="1" applyBorder="1" applyAlignment="1">
      <alignment horizontal="center"/>
    </xf>
    <xf numFmtId="0" fontId="1" fillId="13" borderId="23" xfId="0" applyFont="1" applyFill="1" applyBorder="1" applyAlignment="1">
      <alignment/>
    </xf>
    <xf numFmtId="0" fontId="1" fillId="13" borderId="13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left"/>
    </xf>
    <xf numFmtId="0" fontId="1" fillId="13" borderId="20" xfId="0" applyFont="1" applyFill="1" applyBorder="1" applyAlignment="1">
      <alignment horizontal="left"/>
    </xf>
    <xf numFmtId="0" fontId="1" fillId="13" borderId="21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10" fontId="1" fillId="13" borderId="18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1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" fillId="13" borderId="25" xfId="0" applyFont="1" applyFill="1" applyBorder="1" applyAlignment="1">
      <alignment horizontal="left"/>
    </xf>
    <xf numFmtId="0" fontId="2" fillId="13" borderId="25" xfId="0" applyFont="1" applyFill="1" applyBorder="1" applyAlignment="1">
      <alignment/>
    </xf>
    <xf numFmtId="10" fontId="1" fillId="13" borderId="25" xfId="0" applyNumberFormat="1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9" xfId="0" applyFont="1" applyBorder="1" applyAlignment="1">
      <alignment/>
    </xf>
    <xf numFmtId="0" fontId="1" fillId="13" borderId="32" xfId="0" applyFont="1" applyFill="1" applyBorder="1" applyAlignment="1">
      <alignment horizontal="left"/>
    </xf>
    <xf numFmtId="2" fontId="1" fillId="13" borderId="21" xfId="0" applyNumberFormat="1" applyFont="1" applyFill="1" applyBorder="1" applyAlignment="1">
      <alignment/>
    </xf>
    <xf numFmtId="10" fontId="1" fillId="13" borderId="23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/>
    </xf>
    <xf numFmtId="0" fontId="1" fillId="13" borderId="24" xfId="0" applyFont="1" applyFill="1" applyBorder="1" applyAlignment="1">
      <alignment/>
    </xf>
    <xf numFmtId="2" fontId="1" fillId="13" borderId="17" xfId="0" applyNumberFormat="1" applyFont="1" applyFill="1" applyBorder="1" applyAlignment="1">
      <alignment/>
    </xf>
    <xf numFmtId="0" fontId="1" fillId="13" borderId="13" xfId="0" applyFont="1" applyFill="1" applyBorder="1" applyAlignment="1">
      <alignment/>
    </xf>
    <xf numFmtId="0" fontId="1" fillId="13" borderId="18" xfId="0" applyFont="1" applyFill="1" applyBorder="1" applyAlignment="1">
      <alignment horizontal="left"/>
    </xf>
    <xf numFmtId="0" fontId="1" fillId="13" borderId="16" xfId="0" applyFont="1" applyFill="1" applyBorder="1" applyAlignment="1">
      <alignment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10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2" fontId="11" fillId="0" borderId="45" xfId="0" applyNumberFormat="1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676275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95250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1</xdr:col>
      <xdr:colOff>19050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1</xdr:col>
      <xdr:colOff>76200</xdr:colOff>
      <xdr:row>4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66675</xdr:colOff>
      <xdr:row>4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66675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76200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66675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66675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31">
      <selection activeCell="J1" sqref="J1:T57"/>
    </sheetView>
  </sheetViews>
  <sheetFormatPr defaultColWidth="9.140625" defaultRowHeight="12.75"/>
  <cols>
    <col min="3" max="3" width="18.8515625" style="0" customWidth="1"/>
    <col min="6" max="6" width="10.7109375" style="0" customWidth="1"/>
    <col min="7" max="7" width="9.57421875" style="0" customWidth="1"/>
  </cols>
  <sheetData>
    <row r="1" spans="3:8" ht="12.75">
      <c r="C1" s="110" t="s">
        <v>143</v>
      </c>
      <c r="D1" s="110"/>
      <c r="E1" s="110"/>
      <c r="F1" s="110"/>
      <c r="G1" s="110"/>
      <c r="H1" s="90"/>
    </row>
    <row r="2" spans="2:8" ht="12.75">
      <c r="B2" s="2"/>
      <c r="C2" s="110" t="s">
        <v>144</v>
      </c>
      <c r="D2" s="110"/>
      <c r="E2" s="110"/>
      <c r="F2" s="110"/>
      <c r="G2" s="110"/>
      <c r="H2" s="90"/>
    </row>
    <row r="3" spans="2:7" ht="12.75">
      <c r="B3" s="113"/>
      <c r="C3" s="113"/>
      <c r="D3" s="113"/>
      <c r="E3" s="113"/>
      <c r="F3" s="113"/>
      <c r="G3" s="113"/>
    </row>
    <row r="5" spans="1:9" ht="12.75">
      <c r="A5" s="213" t="s">
        <v>52</v>
      </c>
      <c r="B5" s="214"/>
      <c r="C5" s="214"/>
      <c r="D5" s="219" t="s">
        <v>1</v>
      </c>
      <c r="E5" s="220" t="s">
        <v>2</v>
      </c>
      <c r="F5" s="219" t="s">
        <v>3</v>
      </c>
      <c r="G5" s="238" t="s">
        <v>4</v>
      </c>
      <c r="H5" s="1"/>
      <c r="I5" s="1"/>
    </row>
    <row r="6" spans="1:9" ht="12.75">
      <c r="A6" s="8"/>
      <c r="B6" s="9"/>
      <c r="C6" s="9"/>
      <c r="D6" s="10"/>
      <c r="E6" s="11" t="s">
        <v>6</v>
      </c>
      <c r="F6" s="10" t="s">
        <v>7</v>
      </c>
      <c r="G6" s="12" t="s">
        <v>8</v>
      </c>
      <c r="H6" s="1"/>
      <c r="I6" s="1"/>
    </row>
    <row r="7" spans="1:9" ht="12.75">
      <c r="A7" s="3" t="s">
        <v>9</v>
      </c>
      <c r="B7" s="4"/>
      <c r="C7" s="4"/>
      <c r="D7" s="4"/>
      <c r="E7" s="4"/>
      <c r="F7" s="4"/>
      <c r="G7" s="7"/>
      <c r="H7" s="1"/>
      <c r="I7" s="1"/>
    </row>
    <row r="8" spans="1:9" ht="12.75">
      <c r="A8" s="213" t="s">
        <v>50</v>
      </c>
      <c r="B8" s="214"/>
      <c r="C8" s="214"/>
      <c r="D8" s="215"/>
      <c r="E8" s="216">
        <v>1</v>
      </c>
      <c r="F8" s="217">
        <v>22</v>
      </c>
      <c r="G8" s="218">
        <f aca="true" t="shared" si="0" ref="G8:G15">E8*F8</f>
        <v>22</v>
      </c>
      <c r="H8" s="1"/>
      <c r="I8" s="1"/>
    </row>
    <row r="9" spans="1:9" ht="12.75">
      <c r="A9" s="3" t="s">
        <v>11</v>
      </c>
      <c r="B9" s="4"/>
      <c r="C9" s="4"/>
      <c r="D9" s="14"/>
      <c r="E9" s="15">
        <v>1</v>
      </c>
      <c r="F9" s="16">
        <v>30</v>
      </c>
      <c r="G9" s="203">
        <f t="shared" si="0"/>
        <v>30</v>
      </c>
      <c r="H9" s="1"/>
      <c r="I9" s="1"/>
    </row>
    <row r="10" spans="1:9" ht="12.75">
      <c r="A10" s="213" t="s">
        <v>12</v>
      </c>
      <c r="B10" s="214"/>
      <c r="C10" s="214"/>
      <c r="D10" s="219" t="s">
        <v>13</v>
      </c>
      <c r="E10" s="220">
        <v>450</v>
      </c>
      <c r="F10" s="221">
        <v>0.84</v>
      </c>
      <c r="G10" s="222">
        <f t="shared" si="0"/>
        <v>378</v>
      </c>
      <c r="H10" s="1"/>
      <c r="I10" s="1"/>
    </row>
    <row r="11" spans="1:9" ht="12.75">
      <c r="A11" s="19" t="s">
        <v>14</v>
      </c>
      <c r="B11" s="20"/>
      <c r="C11" s="20"/>
      <c r="D11" s="15" t="s">
        <v>13</v>
      </c>
      <c r="E11" s="21">
        <v>1600</v>
      </c>
      <c r="F11" s="14">
        <v>0.95</v>
      </c>
      <c r="G11" s="205">
        <f t="shared" si="0"/>
        <v>1520</v>
      </c>
      <c r="H11" s="1"/>
      <c r="I11" s="1"/>
    </row>
    <row r="12" spans="1:9" ht="12.75">
      <c r="A12" s="223" t="s">
        <v>15</v>
      </c>
      <c r="B12" s="224"/>
      <c r="C12" s="224"/>
      <c r="D12" s="225" t="s">
        <v>13</v>
      </c>
      <c r="E12" s="226">
        <v>400</v>
      </c>
      <c r="F12" s="227">
        <v>1.5</v>
      </c>
      <c r="G12" s="228">
        <f t="shared" si="0"/>
        <v>600</v>
      </c>
      <c r="H12" s="1"/>
      <c r="I12" s="1"/>
    </row>
    <row r="13" spans="1:9" ht="12.75">
      <c r="A13" s="19" t="s">
        <v>16</v>
      </c>
      <c r="B13" s="20"/>
      <c r="C13" s="20"/>
      <c r="D13" s="15" t="s">
        <v>13</v>
      </c>
      <c r="E13" s="21">
        <v>4.5</v>
      </c>
      <c r="F13" s="16">
        <v>2.6</v>
      </c>
      <c r="G13" s="205">
        <f t="shared" si="0"/>
        <v>11.700000000000001</v>
      </c>
      <c r="H13" s="1"/>
      <c r="I13" s="1"/>
    </row>
    <row r="14" spans="1:9" ht="12.75">
      <c r="A14" s="223" t="s">
        <v>17</v>
      </c>
      <c r="B14" s="224"/>
      <c r="C14" s="224"/>
      <c r="D14" s="225" t="s">
        <v>13</v>
      </c>
      <c r="E14" s="226">
        <v>4.5</v>
      </c>
      <c r="F14" s="227">
        <v>3</v>
      </c>
      <c r="G14" s="229">
        <f t="shared" si="0"/>
        <v>13.5</v>
      </c>
      <c r="H14" s="1"/>
      <c r="I14" s="1"/>
    </row>
    <row r="15" spans="1:9" ht="12.75">
      <c r="A15" s="19" t="s">
        <v>18</v>
      </c>
      <c r="B15" s="20"/>
      <c r="C15" s="20"/>
      <c r="D15" s="15" t="s">
        <v>19</v>
      </c>
      <c r="E15" s="21">
        <v>2</v>
      </c>
      <c r="F15" s="16">
        <v>125</v>
      </c>
      <c r="G15" s="205">
        <f t="shared" si="0"/>
        <v>250</v>
      </c>
      <c r="H15" s="1"/>
      <c r="I15" s="1"/>
    </row>
    <row r="16" spans="1:9" ht="12.75">
      <c r="A16" s="223" t="s">
        <v>20</v>
      </c>
      <c r="B16" s="224"/>
      <c r="C16" s="224"/>
      <c r="D16" s="225" t="s">
        <v>21</v>
      </c>
      <c r="E16" s="226">
        <v>1</v>
      </c>
      <c r="F16" s="227">
        <v>132.76</v>
      </c>
      <c r="G16" s="228">
        <f>F16</f>
        <v>132.76</v>
      </c>
      <c r="H16" s="1"/>
      <c r="I16" s="1"/>
    </row>
    <row r="17" spans="1:9" ht="12.75">
      <c r="A17" s="19" t="s">
        <v>22</v>
      </c>
      <c r="B17" s="20"/>
      <c r="C17" s="20"/>
      <c r="D17" s="15" t="s">
        <v>23</v>
      </c>
      <c r="E17" s="21"/>
      <c r="F17" s="16">
        <v>286</v>
      </c>
      <c r="G17" s="205">
        <f>F17</f>
        <v>286</v>
      </c>
      <c r="H17" s="1"/>
      <c r="I17" s="1"/>
    </row>
    <row r="18" spans="1:9" ht="12.75">
      <c r="A18" s="223" t="s">
        <v>24</v>
      </c>
      <c r="B18" s="224"/>
      <c r="C18" s="224"/>
      <c r="D18" s="225" t="s">
        <v>13</v>
      </c>
      <c r="E18" s="226">
        <v>1</v>
      </c>
      <c r="F18" s="227">
        <v>110</v>
      </c>
      <c r="G18" s="228">
        <f>E18*F18</f>
        <v>110</v>
      </c>
      <c r="H18" s="1"/>
      <c r="I18" s="1"/>
    </row>
    <row r="19" spans="1:9" ht="12.75">
      <c r="A19" s="31" t="s">
        <v>25</v>
      </c>
      <c r="B19" s="20"/>
      <c r="C19" s="20"/>
      <c r="D19" s="15" t="s">
        <v>23</v>
      </c>
      <c r="E19" s="21">
        <v>4</v>
      </c>
      <c r="F19" s="16">
        <v>10.6</v>
      </c>
      <c r="G19" s="205">
        <f>E19*F19</f>
        <v>42.4</v>
      </c>
      <c r="H19" s="1"/>
      <c r="I19" s="1"/>
    </row>
    <row r="20" spans="1:9" ht="12.75">
      <c r="A20" s="213" t="s">
        <v>26</v>
      </c>
      <c r="B20" s="214"/>
      <c r="C20" s="214"/>
      <c r="D20" s="219" t="s">
        <v>27</v>
      </c>
      <c r="E20" s="220">
        <v>40</v>
      </c>
      <c r="F20" s="217">
        <v>7</v>
      </c>
      <c r="G20" s="222">
        <f>E20*F20</f>
        <v>280</v>
      </c>
      <c r="H20" s="1"/>
      <c r="I20" s="32">
        <f>SUM(G8:G20)</f>
        <v>3676.36</v>
      </c>
    </row>
    <row r="21" spans="1:9" ht="12.75">
      <c r="A21" s="111" t="s">
        <v>28</v>
      </c>
      <c r="B21" s="111"/>
      <c r="C21" s="111"/>
      <c r="D21" s="33">
        <v>0.024</v>
      </c>
      <c r="E21" s="14"/>
      <c r="F21" s="14"/>
      <c r="G21" s="203">
        <f>(I20+I34)*2.4%</f>
        <v>180.39264000000003</v>
      </c>
      <c r="H21" s="1"/>
      <c r="I21" s="32"/>
    </row>
    <row r="22" spans="1:9" ht="12.75">
      <c r="A22" s="208" t="s">
        <v>29</v>
      </c>
      <c r="B22" s="209"/>
      <c r="C22" s="209"/>
      <c r="D22" s="261"/>
      <c r="E22" s="209"/>
      <c r="F22" s="261"/>
      <c r="G22" s="235">
        <f>SUM(G8:G21)</f>
        <v>3856.75264</v>
      </c>
      <c r="H22" s="1"/>
      <c r="I22" s="1"/>
    </row>
    <row r="23" spans="1:9" ht="12.75">
      <c r="A23" s="23" t="s">
        <v>30</v>
      </c>
      <c r="B23" s="1"/>
      <c r="C23" s="1"/>
      <c r="D23" s="1"/>
      <c r="E23" s="1"/>
      <c r="F23" s="1"/>
      <c r="G23" s="50"/>
      <c r="H23" s="1"/>
      <c r="I23" s="1"/>
    </row>
    <row r="24" spans="1:9" ht="12.75">
      <c r="A24" s="213" t="s">
        <v>31</v>
      </c>
      <c r="B24" s="214"/>
      <c r="C24" s="214"/>
      <c r="D24" s="219" t="s">
        <v>32</v>
      </c>
      <c r="E24" s="220">
        <v>4</v>
      </c>
      <c r="F24" s="221">
        <v>60</v>
      </c>
      <c r="G24" s="222">
        <f aca="true" t="shared" si="1" ref="G24:G34">E24*F24</f>
        <v>240</v>
      </c>
      <c r="H24" s="1"/>
      <c r="I24" s="1"/>
    </row>
    <row r="25" spans="1:9" ht="12.75">
      <c r="A25" s="19" t="s">
        <v>33</v>
      </c>
      <c r="B25" s="20"/>
      <c r="C25" s="20"/>
      <c r="D25" s="15" t="s">
        <v>32</v>
      </c>
      <c r="E25" s="21">
        <v>2</v>
      </c>
      <c r="F25" s="16">
        <v>60</v>
      </c>
      <c r="G25" s="205">
        <f t="shared" si="1"/>
        <v>120</v>
      </c>
      <c r="H25" s="1"/>
      <c r="I25" s="1"/>
    </row>
    <row r="26" spans="1:9" ht="12.75">
      <c r="A26" s="213" t="s">
        <v>35</v>
      </c>
      <c r="B26" s="214"/>
      <c r="C26" s="214"/>
      <c r="D26" s="219" t="s">
        <v>32</v>
      </c>
      <c r="E26" s="220">
        <v>1</v>
      </c>
      <c r="F26" s="221">
        <v>60</v>
      </c>
      <c r="G26" s="222">
        <f t="shared" si="1"/>
        <v>60</v>
      </c>
      <c r="H26" s="1"/>
      <c r="I26" s="1"/>
    </row>
    <row r="27" spans="1:9" ht="12.75">
      <c r="A27" s="19" t="s">
        <v>36</v>
      </c>
      <c r="B27" s="20"/>
      <c r="C27" s="20"/>
      <c r="D27" s="15" t="s">
        <v>32</v>
      </c>
      <c r="E27" s="21">
        <v>2</v>
      </c>
      <c r="F27" s="16">
        <v>60</v>
      </c>
      <c r="G27" s="205">
        <f t="shared" si="1"/>
        <v>120</v>
      </c>
      <c r="H27" s="1"/>
      <c r="I27" s="1"/>
    </row>
    <row r="28" spans="1:9" ht="12.75">
      <c r="A28" s="208" t="s">
        <v>37</v>
      </c>
      <c r="B28" s="209"/>
      <c r="C28" s="209"/>
      <c r="D28" s="210" t="s">
        <v>38</v>
      </c>
      <c r="E28" s="211">
        <v>3</v>
      </c>
      <c r="F28" s="234">
        <v>50</v>
      </c>
      <c r="G28" s="235">
        <f t="shared" si="1"/>
        <v>150</v>
      </c>
      <c r="H28" s="1"/>
      <c r="I28" s="1"/>
    </row>
    <row r="29" spans="1:9" ht="12.75">
      <c r="A29" s="23" t="s">
        <v>39</v>
      </c>
      <c r="B29" s="1"/>
      <c r="C29" s="1"/>
      <c r="D29" s="24" t="s">
        <v>32</v>
      </c>
      <c r="E29" s="25">
        <v>2</v>
      </c>
      <c r="F29" s="30">
        <v>60</v>
      </c>
      <c r="G29" s="206">
        <f t="shared" si="1"/>
        <v>120</v>
      </c>
      <c r="H29" s="1"/>
      <c r="I29" s="1"/>
    </row>
    <row r="30" spans="1:9" ht="12.75">
      <c r="A30" s="230" t="s">
        <v>40</v>
      </c>
      <c r="B30" s="231"/>
      <c r="C30" s="231"/>
      <c r="D30" s="216" t="s">
        <v>34</v>
      </c>
      <c r="E30" s="232">
        <v>6</v>
      </c>
      <c r="F30" s="217">
        <v>45</v>
      </c>
      <c r="G30" s="233">
        <f t="shared" si="1"/>
        <v>270</v>
      </c>
      <c r="H30" s="1"/>
      <c r="I30" s="1"/>
    </row>
    <row r="31" spans="1:9" ht="12.75">
      <c r="A31" s="19" t="s">
        <v>41</v>
      </c>
      <c r="B31" s="20" t="s">
        <v>53</v>
      </c>
      <c r="C31" s="20"/>
      <c r="D31" s="15" t="s">
        <v>54</v>
      </c>
      <c r="E31" s="21">
        <v>5</v>
      </c>
      <c r="F31" s="16">
        <v>240</v>
      </c>
      <c r="G31" s="205">
        <f t="shared" si="1"/>
        <v>1200</v>
      </c>
      <c r="H31" s="1"/>
      <c r="I31" s="1"/>
    </row>
    <row r="32" spans="1:9" ht="12.75">
      <c r="A32" s="223" t="s">
        <v>73</v>
      </c>
      <c r="B32" s="224"/>
      <c r="C32" s="224"/>
      <c r="D32" s="225" t="s">
        <v>54</v>
      </c>
      <c r="E32" s="226">
        <v>3</v>
      </c>
      <c r="F32" s="227">
        <v>200</v>
      </c>
      <c r="G32" s="228">
        <f t="shared" si="1"/>
        <v>600</v>
      </c>
      <c r="H32" s="1"/>
      <c r="I32" s="1"/>
    </row>
    <row r="33" spans="1:9" ht="12.75">
      <c r="A33" s="19" t="s">
        <v>42</v>
      </c>
      <c r="B33" s="20" t="s">
        <v>55</v>
      </c>
      <c r="C33" s="20"/>
      <c r="D33" s="15" t="s">
        <v>34</v>
      </c>
      <c r="E33" s="21">
        <v>10</v>
      </c>
      <c r="F33" s="16">
        <v>60</v>
      </c>
      <c r="G33" s="205">
        <f t="shared" si="1"/>
        <v>600</v>
      </c>
      <c r="H33" s="1"/>
      <c r="I33" s="1"/>
    </row>
    <row r="34" spans="1:9" ht="12.75">
      <c r="A34" s="208" t="s">
        <v>43</v>
      </c>
      <c r="B34" s="209"/>
      <c r="C34" s="209"/>
      <c r="D34" s="210" t="s">
        <v>44</v>
      </c>
      <c r="E34" s="211">
        <v>40</v>
      </c>
      <c r="F34" s="234">
        <v>9</v>
      </c>
      <c r="G34" s="235">
        <f t="shared" si="1"/>
        <v>360</v>
      </c>
      <c r="H34" s="1"/>
      <c r="I34" s="32">
        <f>SUM(G24:G34)</f>
        <v>3840</v>
      </c>
    </row>
    <row r="35" spans="1:9" ht="12.75">
      <c r="A35" s="23" t="s">
        <v>45</v>
      </c>
      <c r="B35" s="1"/>
      <c r="C35" s="1"/>
      <c r="D35" s="39">
        <v>0.1</v>
      </c>
      <c r="E35" s="25"/>
      <c r="F35" s="26"/>
      <c r="G35" s="206">
        <f>SUM(G24:G34)*10%</f>
        <v>384</v>
      </c>
      <c r="H35" s="1"/>
      <c r="I35" s="1"/>
    </row>
    <row r="36" spans="1:9" ht="12.75">
      <c r="A36" s="230" t="s">
        <v>46</v>
      </c>
      <c r="B36" s="231"/>
      <c r="C36" s="231"/>
      <c r="D36" s="215"/>
      <c r="E36" s="231"/>
      <c r="F36" s="215"/>
      <c r="G36" s="233">
        <f>SUM(G24:G35)</f>
        <v>4224</v>
      </c>
      <c r="H36" s="1"/>
      <c r="I36" s="1"/>
    </row>
    <row r="37" spans="1:9" ht="12.75">
      <c r="A37" s="8" t="s">
        <v>47</v>
      </c>
      <c r="B37" s="9"/>
      <c r="C37" s="9"/>
      <c r="D37" s="9"/>
      <c r="E37" s="9"/>
      <c r="F37" s="9"/>
      <c r="G37" s="207">
        <f>G22+G36</f>
        <v>8080.752640000001</v>
      </c>
      <c r="H37" s="1"/>
      <c r="I37" s="1"/>
    </row>
    <row r="38" spans="1:9" ht="12.75">
      <c r="A38" s="47"/>
      <c r="B38" s="47"/>
      <c r="C38" s="47"/>
      <c r="D38" s="47"/>
      <c r="E38" s="47"/>
      <c r="F38" s="47"/>
      <c r="G38" s="48"/>
      <c r="H38" s="1"/>
      <c r="I38" s="1"/>
    </row>
    <row r="39" spans="1:3" ht="13.5" thickBot="1">
      <c r="A39" s="34"/>
      <c r="B39" s="34"/>
      <c r="C39" s="34"/>
    </row>
    <row r="40" spans="1:7" ht="18.75" thickBot="1">
      <c r="A40" s="262" t="s">
        <v>56</v>
      </c>
      <c r="B40" s="263"/>
      <c r="C40" s="263"/>
      <c r="D40" s="263"/>
      <c r="E40" s="263"/>
      <c r="F40" s="263"/>
      <c r="G40" s="264">
        <f>G37/40</f>
        <v>202.01881600000002</v>
      </c>
    </row>
    <row r="41" spans="1:3" ht="13.5" thickBot="1">
      <c r="A41" s="34"/>
      <c r="B41" s="34"/>
      <c r="C41" s="34"/>
    </row>
    <row r="42" spans="1:8" ht="12.75">
      <c r="A42" s="170" t="s">
        <v>141</v>
      </c>
      <c r="B42" s="172"/>
      <c r="C42" s="172"/>
      <c r="D42" s="171"/>
      <c r="E42" s="171"/>
      <c r="F42" s="171"/>
      <c r="G42" s="171"/>
      <c r="H42" s="173"/>
    </row>
    <row r="43" spans="1:8" ht="13.5" thickBot="1">
      <c r="A43" s="174" t="s">
        <v>142</v>
      </c>
      <c r="B43" s="176"/>
      <c r="C43" s="176"/>
      <c r="D43" s="175"/>
      <c r="E43" s="175"/>
      <c r="F43" s="175"/>
      <c r="G43" s="175"/>
      <c r="H43" s="177"/>
    </row>
    <row r="44" spans="1:3" ht="13.5" thickBot="1">
      <c r="A44" s="34"/>
      <c r="B44" s="34"/>
      <c r="C44" s="34"/>
    </row>
    <row r="45" spans="1:9" ht="16.5" thickBot="1">
      <c r="A45" s="265" t="s">
        <v>70</v>
      </c>
      <c r="B45" s="266"/>
      <c r="C45" s="266"/>
      <c r="D45" s="266"/>
      <c r="E45" s="266"/>
      <c r="F45" s="266"/>
      <c r="G45" s="267">
        <f>I46/40</f>
        <v>214.13994496</v>
      </c>
      <c r="I45">
        <f>G37*6%</f>
        <v>484.8451584</v>
      </c>
    </row>
    <row r="46" ht="12.75">
      <c r="I46" s="44">
        <f>I45+G37</f>
        <v>8565.5977984</v>
      </c>
    </row>
    <row r="47" ht="13.5" thickBot="1"/>
    <row r="48" spans="1:3" ht="13.5" thickBot="1">
      <c r="A48" s="101" t="s">
        <v>148</v>
      </c>
      <c r="B48" s="102"/>
      <c r="C48" s="103"/>
    </row>
  </sheetData>
  <sheetProtection/>
  <mergeCells count="6">
    <mergeCell ref="C1:G1"/>
    <mergeCell ref="C2:G2"/>
    <mergeCell ref="A40:F40"/>
    <mergeCell ref="A21:C21"/>
    <mergeCell ref="A45:F45"/>
    <mergeCell ref="B3:G3"/>
  </mergeCells>
  <printOptions/>
  <pageMargins left="0.511811024" right="0.511811024" top="0.787401575" bottom="0.787401575" header="0.31496062" footer="0.31496062"/>
  <pageSetup orientation="portrait" paperSize="9" r:id="rId2"/>
  <headerFooter>
    <oddHeader>&amp;L&amp;G&amp;CSistema de Custo Operacional de 1ha de café para solo de média
 fertilidade, até 2.500 ha  - Região do Sul de Minas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10" sqref="I10"/>
    </sheetView>
  </sheetViews>
  <sheetFormatPr defaultColWidth="9.140625" defaultRowHeight="12.75"/>
  <cols>
    <col min="7" max="7" width="31.7109375" style="0" customWidth="1"/>
  </cols>
  <sheetData>
    <row r="1" spans="1:7" ht="15">
      <c r="A1" s="128" t="s">
        <v>57</v>
      </c>
      <c r="B1" s="129"/>
      <c r="C1" s="129"/>
      <c r="D1" s="129"/>
      <c r="E1" s="129"/>
      <c r="F1" s="129"/>
      <c r="G1" s="130"/>
    </row>
    <row r="2" spans="1:7" ht="12.75">
      <c r="A2" s="162" t="s">
        <v>74</v>
      </c>
      <c r="B2" s="163"/>
      <c r="C2" s="163"/>
      <c r="D2" s="163"/>
      <c r="E2" s="163"/>
      <c r="F2" s="163"/>
      <c r="G2" s="164"/>
    </row>
    <row r="3" spans="1:7" ht="12.75">
      <c r="A3" s="125" t="s">
        <v>71</v>
      </c>
      <c r="B3" s="126"/>
      <c r="C3" s="126"/>
      <c r="D3" s="126"/>
      <c r="E3" s="126"/>
      <c r="F3" s="126"/>
      <c r="G3" s="127"/>
    </row>
    <row r="4" spans="1:7" ht="12.75">
      <c r="A4" s="162" t="s">
        <v>58</v>
      </c>
      <c r="B4" s="163"/>
      <c r="C4" s="163"/>
      <c r="D4" s="163"/>
      <c r="E4" s="163"/>
      <c r="F4" s="163"/>
      <c r="G4" s="164"/>
    </row>
    <row r="5" spans="1:7" ht="12.75">
      <c r="A5" s="125" t="s">
        <v>59</v>
      </c>
      <c r="B5" s="126"/>
      <c r="C5" s="126"/>
      <c r="D5" s="126"/>
      <c r="E5" s="126"/>
      <c r="F5" s="126"/>
      <c r="G5" s="127"/>
    </row>
    <row r="6" spans="1:7" ht="12.75">
      <c r="A6" s="162" t="s">
        <v>60</v>
      </c>
      <c r="B6" s="163"/>
      <c r="C6" s="163"/>
      <c r="D6" s="163"/>
      <c r="E6" s="163"/>
      <c r="F6" s="163"/>
      <c r="G6" s="164"/>
    </row>
    <row r="7" spans="1:7" ht="12.75">
      <c r="A7" s="125" t="s">
        <v>61</v>
      </c>
      <c r="B7" s="126"/>
      <c r="C7" s="126"/>
      <c r="D7" s="126"/>
      <c r="E7" s="126"/>
      <c r="F7" s="126"/>
      <c r="G7" s="127"/>
    </row>
    <row r="8" spans="1:7" ht="12.75">
      <c r="A8" s="162" t="s">
        <v>62</v>
      </c>
      <c r="B8" s="163"/>
      <c r="C8" s="163"/>
      <c r="D8" s="163"/>
      <c r="E8" s="163"/>
      <c r="F8" s="163"/>
      <c r="G8" s="164"/>
    </row>
    <row r="9" spans="1:7" ht="12.75">
      <c r="A9" s="125" t="s">
        <v>63</v>
      </c>
      <c r="B9" s="126"/>
      <c r="C9" s="126"/>
      <c r="D9" s="126"/>
      <c r="E9" s="126"/>
      <c r="F9" s="126"/>
      <c r="G9" s="127"/>
    </row>
    <row r="10" spans="1:7" ht="12.75">
      <c r="A10" s="162" t="s">
        <v>64</v>
      </c>
      <c r="B10" s="163"/>
      <c r="C10" s="163"/>
      <c r="D10" s="163"/>
      <c r="E10" s="163"/>
      <c r="F10" s="163"/>
      <c r="G10" s="164"/>
    </row>
  </sheetData>
  <sheetProtection selectLockedCells="1" selectUnlockedCells="1"/>
  <mergeCells count="10">
    <mergeCell ref="A9:G9"/>
    <mergeCell ref="A10:G10"/>
    <mergeCell ref="A5:G5"/>
    <mergeCell ref="A6:G6"/>
    <mergeCell ref="A1:G1"/>
    <mergeCell ref="A2:G2"/>
    <mergeCell ref="A3:G3"/>
    <mergeCell ref="A4:G4"/>
    <mergeCell ref="A7:G7"/>
    <mergeCell ref="A8:G8"/>
  </mergeCells>
  <printOptions/>
  <pageMargins left="0.7875" right="0.7875" top="0.7875" bottom="0.7875" header="0.5118055555555555" footer="0.5118055555555555"/>
  <pageSetup cellComments="atEnd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I33" sqref="I33"/>
    </sheetView>
  </sheetViews>
  <sheetFormatPr defaultColWidth="9.140625" defaultRowHeight="12.75"/>
  <cols>
    <col min="3" max="3" width="21.421875" style="0" customWidth="1"/>
    <col min="6" max="6" width="11.00390625" style="0" customWidth="1"/>
    <col min="7" max="7" width="14.7109375" style="0" customWidth="1"/>
  </cols>
  <sheetData>
    <row r="1" spans="1:7" ht="12.75">
      <c r="A1" s="92"/>
      <c r="B1" s="92"/>
      <c r="C1" s="92"/>
      <c r="D1" s="92"/>
      <c r="E1" s="92"/>
      <c r="F1" s="92"/>
      <c r="G1" s="92"/>
    </row>
    <row r="2" spans="1:7" ht="12.75">
      <c r="A2" s="93"/>
      <c r="B2" s="132" t="s">
        <v>78</v>
      </c>
      <c r="C2" s="132"/>
      <c r="D2" s="132"/>
      <c r="E2" s="132"/>
      <c r="F2" s="132"/>
      <c r="G2" s="132"/>
    </row>
    <row r="3" spans="1:7" ht="12.75">
      <c r="A3" s="93"/>
      <c r="B3" s="93"/>
      <c r="C3" s="132" t="s">
        <v>79</v>
      </c>
      <c r="D3" s="132"/>
      <c r="E3" s="132"/>
      <c r="F3" s="132"/>
      <c r="G3" s="132"/>
    </row>
    <row r="4" spans="1:7" ht="12.75">
      <c r="A4" s="93"/>
      <c r="B4" s="93"/>
      <c r="C4" s="132" t="s">
        <v>80</v>
      </c>
      <c r="D4" s="132"/>
      <c r="E4" s="132"/>
      <c r="F4" s="132"/>
      <c r="G4" s="132"/>
    </row>
    <row r="5" spans="1:7" ht="12.75">
      <c r="A5" s="93"/>
      <c r="B5" s="93"/>
      <c r="C5" s="93"/>
      <c r="D5" s="93"/>
      <c r="E5" s="93"/>
      <c r="F5" s="93"/>
      <c r="G5" s="93"/>
    </row>
    <row r="6" spans="1:7" ht="12.75">
      <c r="A6" s="132" t="s">
        <v>81</v>
      </c>
      <c r="B6" s="132"/>
      <c r="C6" s="132"/>
      <c r="D6" s="132"/>
      <c r="E6" s="132"/>
      <c r="F6" s="132"/>
      <c r="G6" s="132"/>
    </row>
    <row r="7" spans="1:7" ht="12.75">
      <c r="A7" s="93" t="s">
        <v>82</v>
      </c>
      <c r="B7" s="93"/>
      <c r="C7" s="93"/>
      <c r="D7" s="63" t="s">
        <v>1</v>
      </c>
      <c r="E7" s="63" t="s">
        <v>2</v>
      </c>
      <c r="F7" s="63" t="s">
        <v>3</v>
      </c>
      <c r="G7" s="63" t="s">
        <v>4</v>
      </c>
    </row>
    <row r="8" spans="1:7" ht="12.75">
      <c r="A8" s="93"/>
      <c r="B8" s="93"/>
      <c r="C8" s="93"/>
      <c r="D8" s="63"/>
      <c r="E8" s="63" t="s">
        <v>6</v>
      </c>
      <c r="F8" s="63" t="s">
        <v>7</v>
      </c>
      <c r="G8" s="63" t="s">
        <v>8</v>
      </c>
    </row>
    <row r="9" spans="1:7" ht="12.75">
      <c r="A9" s="93" t="s">
        <v>83</v>
      </c>
      <c r="B9" s="93"/>
      <c r="C9" s="93"/>
      <c r="D9" s="93"/>
      <c r="E9" s="93"/>
      <c r="F9" s="93"/>
      <c r="G9" s="93"/>
    </row>
    <row r="10" spans="1:7" ht="15">
      <c r="A10" s="94" t="s">
        <v>84</v>
      </c>
      <c r="B10" s="92"/>
      <c r="C10" s="92"/>
      <c r="D10" s="92"/>
      <c r="E10" s="92"/>
      <c r="F10" s="92"/>
      <c r="G10" s="92"/>
    </row>
    <row r="11" spans="1:7" ht="12.75">
      <c r="A11" s="93" t="s">
        <v>85</v>
      </c>
      <c r="B11" s="104"/>
      <c r="C11" s="104"/>
      <c r="D11" s="105" t="s">
        <v>19</v>
      </c>
      <c r="E11" s="105">
        <v>0.417</v>
      </c>
      <c r="F11" s="106">
        <v>125</v>
      </c>
      <c r="G11" s="106">
        <f aca="true" t="shared" si="0" ref="G11:G18">E11*F11</f>
        <v>52.125</v>
      </c>
    </row>
    <row r="12" spans="1:7" ht="12.75">
      <c r="A12" s="93" t="s">
        <v>86</v>
      </c>
      <c r="B12" s="93"/>
      <c r="C12" s="93"/>
      <c r="D12" s="63" t="s">
        <v>13</v>
      </c>
      <c r="E12" s="63">
        <v>1111</v>
      </c>
      <c r="F12" s="95">
        <v>0.84</v>
      </c>
      <c r="G12" s="95">
        <f t="shared" si="0"/>
        <v>933.24</v>
      </c>
    </row>
    <row r="13" spans="1:7" ht="12.75">
      <c r="A13" s="104" t="s">
        <v>87</v>
      </c>
      <c r="B13" s="104"/>
      <c r="C13" s="104"/>
      <c r="D13" s="107" t="s">
        <v>88</v>
      </c>
      <c r="E13" s="105">
        <v>3968</v>
      </c>
      <c r="F13" s="106">
        <v>0.45</v>
      </c>
      <c r="G13" s="106">
        <f t="shared" si="0"/>
        <v>1785.6000000000001</v>
      </c>
    </row>
    <row r="14" spans="1:7" ht="12.75">
      <c r="A14" s="96" t="s">
        <v>89</v>
      </c>
      <c r="B14" s="93"/>
      <c r="C14" s="93"/>
      <c r="D14" s="63" t="s">
        <v>88</v>
      </c>
      <c r="E14" s="63">
        <v>250</v>
      </c>
      <c r="F14" s="95">
        <v>0.45</v>
      </c>
      <c r="G14" s="95">
        <f t="shared" si="0"/>
        <v>112.5</v>
      </c>
    </row>
    <row r="15" spans="1:7" s="89" customFormat="1" ht="12.75">
      <c r="A15" s="104" t="s">
        <v>90</v>
      </c>
      <c r="B15" s="104"/>
      <c r="C15" s="104"/>
      <c r="D15" s="105" t="s">
        <v>13</v>
      </c>
      <c r="E15" s="105">
        <v>2</v>
      </c>
      <c r="F15" s="106">
        <v>14</v>
      </c>
      <c r="G15" s="106">
        <f t="shared" si="0"/>
        <v>28</v>
      </c>
    </row>
    <row r="16" spans="1:7" ht="12.75">
      <c r="A16" s="93" t="s">
        <v>91</v>
      </c>
      <c r="B16" s="93"/>
      <c r="C16" s="93"/>
      <c r="D16" s="63" t="s">
        <v>13</v>
      </c>
      <c r="E16" s="63">
        <v>150</v>
      </c>
      <c r="F16" s="95">
        <v>1.2</v>
      </c>
      <c r="G16" s="95">
        <f t="shared" si="0"/>
        <v>180</v>
      </c>
    </row>
    <row r="17" spans="1:7" ht="12.75">
      <c r="A17" s="104" t="s">
        <v>92</v>
      </c>
      <c r="B17" s="104"/>
      <c r="C17" s="104"/>
      <c r="D17" s="105" t="s">
        <v>13</v>
      </c>
      <c r="E17" s="105">
        <v>0.4</v>
      </c>
      <c r="F17" s="106">
        <v>530</v>
      </c>
      <c r="G17" s="106">
        <f t="shared" si="0"/>
        <v>212</v>
      </c>
    </row>
    <row r="18" spans="1:7" ht="12.75">
      <c r="A18" s="93" t="s">
        <v>93</v>
      </c>
      <c r="B18" s="93"/>
      <c r="C18" s="93"/>
      <c r="D18" s="63" t="s">
        <v>13</v>
      </c>
      <c r="E18" s="63">
        <v>0.5</v>
      </c>
      <c r="F18" s="95">
        <v>6</v>
      </c>
      <c r="G18" s="95">
        <f t="shared" si="0"/>
        <v>3</v>
      </c>
    </row>
    <row r="19" spans="1:7" ht="12.75">
      <c r="A19" s="104" t="s">
        <v>94</v>
      </c>
      <c r="B19" s="104"/>
      <c r="C19" s="104"/>
      <c r="D19" s="107">
        <v>0.024</v>
      </c>
      <c r="E19" s="105"/>
      <c r="F19" s="106"/>
      <c r="G19" s="106">
        <f>(G11+G12+G13+G14+G15+G16+G17+G18+G22+G23+G24+G25+G26+G27+G28+G29+G30+G31+G32+G33+G34+G35+G36)*2.4/100</f>
        <v>174.75516</v>
      </c>
    </row>
    <row r="20" spans="1:7" ht="15">
      <c r="A20" s="94" t="s">
        <v>95</v>
      </c>
      <c r="B20" s="92"/>
      <c r="C20" s="92"/>
      <c r="D20" s="92"/>
      <c r="E20" s="92"/>
      <c r="F20" s="92"/>
      <c r="G20" s="99">
        <f>SUM(G11:G19)</f>
        <v>3481.2201600000003</v>
      </c>
    </row>
    <row r="21" spans="1:7" ht="15">
      <c r="A21" s="94" t="s">
        <v>30</v>
      </c>
      <c r="B21" s="92"/>
      <c r="C21" s="92"/>
      <c r="D21" s="92"/>
      <c r="E21" s="92"/>
      <c r="F21" s="92"/>
      <c r="G21" s="100"/>
    </row>
    <row r="22" spans="1:7" ht="12.75">
      <c r="A22" s="104" t="s">
        <v>96</v>
      </c>
      <c r="B22" s="104"/>
      <c r="C22" s="104"/>
      <c r="D22" s="105" t="s">
        <v>97</v>
      </c>
      <c r="E22" s="105">
        <v>2.5</v>
      </c>
      <c r="F22" s="106">
        <v>150</v>
      </c>
      <c r="G22" s="106">
        <f aca="true" t="shared" si="1" ref="G22:G36">E22*F22</f>
        <v>375</v>
      </c>
    </row>
    <row r="23" spans="1:7" ht="12.75">
      <c r="A23" s="93" t="s">
        <v>98</v>
      </c>
      <c r="B23" s="93"/>
      <c r="C23" s="93"/>
      <c r="D23" s="63" t="s">
        <v>32</v>
      </c>
      <c r="E23" s="63">
        <v>3</v>
      </c>
      <c r="F23" s="95">
        <v>60</v>
      </c>
      <c r="G23" s="95">
        <f t="shared" si="1"/>
        <v>180</v>
      </c>
    </row>
    <row r="24" spans="1:7" ht="12.75">
      <c r="A24" s="104" t="s">
        <v>99</v>
      </c>
      <c r="B24" s="104"/>
      <c r="C24" s="104"/>
      <c r="D24" s="105" t="s">
        <v>32</v>
      </c>
      <c r="E24" s="105">
        <v>1.5</v>
      </c>
      <c r="F24" s="106">
        <v>60</v>
      </c>
      <c r="G24" s="106">
        <f t="shared" si="1"/>
        <v>90</v>
      </c>
    </row>
    <row r="25" spans="1:7" ht="12.75">
      <c r="A25" s="93" t="s">
        <v>100</v>
      </c>
      <c r="B25" s="93"/>
      <c r="C25" s="93"/>
      <c r="D25" s="63" t="s">
        <v>32</v>
      </c>
      <c r="E25" s="63">
        <v>2</v>
      </c>
      <c r="F25" s="95">
        <v>60</v>
      </c>
      <c r="G25" s="95">
        <f t="shared" si="1"/>
        <v>120</v>
      </c>
    </row>
    <row r="26" spans="1:7" ht="12.75">
      <c r="A26" s="104" t="s">
        <v>101</v>
      </c>
      <c r="B26" s="104"/>
      <c r="C26" s="104"/>
      <c r="D26" s="105" t="s">
        <v>34</v>
      </c>
      <c r="E26" s="105">
        <v>1</v>
      </c>
      <c r="F26" s="106">
        <v>50</v>
      </c>
      <c r="G26" s="106">
        <f t="shared" si="1"/>
        <v>50</v>
      </c>
    </row>
    <row r="27" spans="1:7" ht="12.75">
      <c r="A27" s="93" t="s">
        <v>102</v>
      </c>
      <c r="B27" s="93"/>
      <c r="C27" s="93"/>
      <c r="D27" s="63" t="s">
        <v>32</v>
      </c>
      <c r="E27" s="63">
        <v>3</v>
      </c>
      <c r="F27" s="95">
        <v>60</v>
      </c>
      <c r="G27" s="95">
        <f t="shared" si="1"/>
        <v>180</v>
      </c>
    </row>
    <row r="28" spans="1:7" ht="12.75">
      <c r="A28" s="104" t="s">
        <v>103</v>
      </c>
      <c r="B28" s="104"/>
      <c r="C28" s="104"/>
      <c r="D28" s="105" t="s">
        <v>32</v>
      </c>
      <c r="E28" s="105">
        <v>3</v>
      </c>
      <c r="F28" s="106">
        <v>60</v>
      </c>
      <c r="G28" s="106">
        <f t="shared" si="1"/>
        <v>180</v>
      </c>
    </row>
    <row r="29" spans="1:7" ht="12.75">
      <c r="A29" s="93" t="s">
        <v>104</v>
      </c>
      <c r="B29" s="93"/>
      <c r="C29" s="93"/>
      <c r="D29" s="63" t="s">
        <v>32</v>
      </c>
      <c r="E29" s="63">
        <v>3</v>
      </c>
      <c r="F29" s="95">
        <v>60</v>
      </c>
      <c r="G29" s="95">
        <f t="shared" si="1"/>
        <v>180</v>
      </c>
    </row>
    <row r="30" spans="1:7" ht="12.75">
      <c r="A30" s="104" t="s">
        <v>105</v>
      </c>
      <c r="B30" s="104"/>
      <c r="C30" s="104"/>
      <c r="D30" s="105" t="s">
        <v>34</v>
      </c>
      <c r="E30" s="105">
        <v>2</v>
      </c>
      <c r="F30" s="106">
        <v>50</v>
      </c>
      <c r="G30" s="106">
        <f t="shared" si="1"/>
        <v>100</v>
      </c>
    </row>
    <row r="31" spans="1:7" ht="12.75">
      <c r="A31" s="93" t="s">
        <v>106</v>
      </c>
      <c r="B31" s="93"/>
      <c r="C31" s="93"/>
      <c r="D31" s="63" t="s">
        <v>34</v>
      </c>
      <c r="E31" s="63">
        <v>25</v>
      </c>
      <c r="F31" s="95">
        <v>50</v>
      </c>
      <c r="G31" s="95">
        <f t="shared" si="1"/>
        <v>1250</v>
      </c>
    </row>
    <row r="32" spans="1:7" ht="12.75">
      <c r="A32" s="104" t="s">
        <v>107</v>
      </c>
      <c r="B32" s="104"/>
      <c r="C32" s="104"/>
      <c r="D32" s="105" t="s">
        <v>34</v>
      </c>
      <c r="E32" s="105">
        <v>5</v>
      </c>
      <c r="F32" s="106">
        <v>50</v>
      </c>
      <c r="G32" s="106">
        <f t="shared" si="1"/>
        <v>250</v>
      </c>
    </row>
    <row r="33" spans="1:7" ht="12.75">
      <c r="A33" s="93" t="s">
        <v>108</v>
      </c>
      <c r="B33" s="93"/>
      <c r="C33" s="93"/>
      <c r="D33" s="63" t="s">
        <v>32</v>
      </c>
      <c r="E33" s="63">
        <v>2</v>
      </c>
      <c r="F33" s="95">
        <v>60</v>
      </c>
      <c r="G33" s="95">
        <f t="shared" si="1"/>
        <v>120</v>
      </c>
    </row>
    <row r="34" spans="1:7" ht="12.75">
      <c r="A34" s="104" t="s">
        <v>109</v>
      </c>
      <c r="B34" s="104"/>
      <c r="C34" s="104"/>
      <c r="D34" s="105" t="s">
        <v>34</v>
      </c>
      <c r="E34" s="105">
        <v>2</v>
      </c>
      <c r="F34" s="106">
        <v>50</v>
      </c>
      <c r="G34" s="106">
        <f t="shared" si="1"/>
        <v>100</v>
      </c>
    </row>
    <row r="35" spans="1:7" ht="12.75">
      <c r="A35" s="93" t="s">
        <v>110</v>
      </c>
      <c r="B35" s="93"/>
      <c r="C35" s="93"/>
      <c r="D35" s="63" t="s">
        <v>34</v>
      </c>
      <c r="E35" s="63">
        <v>15</v>
      </c>
      <c r="F35" s="95">
        <v>50</v>
      </c>
      <c r="G35" s="95">
        <f t="shared" si="1"/>
        <v>750</v>
      </c>
    </row>
    <row r="36" spans="1:7" ht="12.75">
      <c r="A36" s="93" t="s">
        <v>111</v>
      </c>
      <c r="B36" s="93"/>
      <c r="C36" s="93"/>
      <c r="D36" s="63" t="s">
        <v>34</v>
      </c>
      <c r="E36" s="63">
        <v>1</v>
      </c>
      <c r="F36" s="95">
        <v>50</v>
      </c>
      <c r="G36" s="95">
        <f t="shared" si="1"/>
        <v>50</v>
      </c>
    </row>
    <row r="37" spans="1:7" ht="12.75">
      <c r="A37" s="104" t="s">
        <v>112</v>
      </c>
      <c r="B37" s="104"/>
      <c r="C37" s="104"/>
      <c r="D37" s="108">
        <v>0.15</v>
      </c>
      <c r="E37" s="105"/>
      <c r="F37" s="106"/>
      <c r="G37" s="106">
        <f>(G36+G35+G34+G32+G31+G33+G29+G28+G30+G27+G26+G25+G22+G23+G24)*15/100</f>
        <v>596.25</v>
      </c>
    </row>
    <row r="38" spans="1:7" ht="15">
      <c r="A38" s="94" t="s">
        <v>113</v>
      </c>
      <c r="B38" s="92"/>
      <c r="C38" s="92"/>
      <c r="D38" s="92"/>
      <c r="E38" s="92"/>
      <c r="F38" s="92"/>
      <c r="G38" s="99">
        <f>SUM(G22:G37)</f>
        <v>4571.25</v>
      </c>
    </row>
    <row r="39" spans="1:7" ht="15">
      <c r="A39" s="131" t="s">
        <v>114</v>
      </c>
      <c r="B39" s="131"/>
      <c r="C39" s="131"/>
      <c r="D39" s="104"/>
      <c r="E39" s="104"/>
      <c r="F39" s="104"/>
      <c r="G39" s="109">
        <f>G20+G38</f>
        <v>8052.470160000001</v>
      </c>
    </row>
    <row r="40" spans="4:7" ht="12.75">
      <c r="D40" s="62"/>
      <c r="E40" s="65"/>
      <c r="F40" s="65"/>
      <c r="G40" s="65"/>
    </row>
    <row r="41" spans="1:7" ht="15">
      <c r="A41" s="92"/>
      <c r="B41" s="97" t="s">
        <v>115</v>
      </c>
      <c r="C41" s="98" t="s">
        <v>116</v>
      </c>
      <c r="D41" s="99">
        <f>G39/E13</f>
        <v>2.029352358870968</v>
      </c>
      <c r="E41" s="98" t="s">
        <v>117</v>
      </c>
      <c r="F41" s="92"/>
      <c r="G41" s="92"/>
    </row>
    <row r="42" ht="13.5" thickBot="1"/>
    <row r="43" spans="1:7" ht="13.5" thickBot="1">
      <c r="A43" s="101" t="s">
        <v>118</v>
      </c>
      <c r="B43" s="102"/>
      <c r="C43" s="102"/>
      <c r="D43" s="102"/>
      <c r="E43" s="102"/>
      <c r="F43" s="102"/>
      <c r="G43" s="103"/>
    </row>
    <row r="45" ht="13.5" thickBot="1"/>
    <row r="46" spans="1:3" ht="13.5" thickBot="1">
      <c r="A46" s="101" t="s">
        <v>148</v>
      </c>
      <c r="B46" s="102"/>
      <c r="C46" s="103"/>
    </row>
  </sheetData>
  <sheetProtection/>
  <mergeCells count="5">
    <mergeCell ref="A39:C39"/>
    <mergeCell ref="B2:G2"/>
    <mergeCell ref="C3:G3"/>
    <mergeCell ref="C4:G4"/>
    <mergeCell ref="A6:G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3">
      <selection activeCell="L30" sqref="L30"/>
    </sheetView>
  </sheetViews>
  <sheetFormatPr defaultColWidth="9.140625" defaultRowHeight="12.75"/>
  <cols>
    <col min="3" max="3" width="20.00390625" style="0" customWidth="1"/>
    <col min="6" max="6" width="12.140625" style="0" customWidth="1"/>
    <col min="7" max="7" width="11.7109375" style="0" customWidth="1"/>
  </cols>
  <sheetData>
    <row r="1" spans="1:7" ht="12.75">
      <c r="A1" s="92"/>
      <c r="B1" s="92"/>
      <c r="C1" s="92"/>
      <c r="D1" s="92"/>
      <c r="E1" s="92"/>
      <c r="F1" s="92"/>
      <c r="G1" s="92"/>
    </row>
    <row r="2" spans="1:7" ht="12.75">
      <c r="A2" s="93"/>
      <c r="B2" s="93" t="s">
        <v>135</v>
      </c>
      <c r="C2" s="93"/>
      <c r="D2" s="93"/>
      <c r="E2" s="93"/>
      <c r="F2" s="93"/>
      <c r="G2" s="93"/>
    </row>
    <row r="3" spans="1:7" ht="12.75">
      <c r="A3" s="93"/>
      <c r="B3" s="93"/>
      <c r="C3" s="93" t="s">
        <v>79</v>
      </c>
      <c r="D3" s="93"/>
      <c r="E3" s="93"/>
      <c r="F3" s="93"/>
      <c r="G3" s="93"/>
    </row>
    <row r="4" spans="1:7" ht="12.75">
      <c r="A4" s="93"/>
      <c r="B4" s="93"/>
      <c r="C4" s="93" t="s">
        <v>119</v>
      </c>
      <c r="D4" s="92"/>
      <c r="E4" s="93"/>
      <c r="F4" s="93"/>
      <c r="G4" s="93"/>
    </row>
    <row r="5" spans="1:7" ht="12.75">
      <c r="A5" s="93"/>
      <c r="B5" s="93"/>
      <c r="C5" s="93"/>
      <c r="D5" s="93"/>
      <c r="E5" s="93"/>
      <c r="F5" s="93"/>
      <c r="G5" s="93"/>
    </row>
    <row r="6" spans="1:7" ht="12.75">
      <c r="A6" s="132" t="s">
        <v>81</v>
      </c>
      <c r="B6" s="132"/>
      <c r="C6" s="132"/>
      <c r="D6" s="132"/>
      <c r="E6" s="132"/>
      <c r="F6" s="132"/>
      <c r="G6" s="132"/>
    </row>
    <row r="7" spans="1:7" ht="15">
      <c r="A7" s="135" t="s">
        <v>82</v>
      </c>
      <c r="B7" s="135"/>
      <c r="C7" s="135"/>
      <c r="D7" s="67" t="s">
        <v>1</v>
      </c>
      <c r="E7" s="67" t="s">
        <v>2</v>
      </c>
      <c r="F7" s="136" t="s">
        <v>3</v>
      </c>
      <c r="G7" s="67" t="s">
        <v>4</v>
      </c>
    </row>
    <row r="8" spans="1:7" ht="15">
      <c r="A8" s="135"/>
      <c r="B8" s="135"/>
      <c r="C8" s="135"/>
      <c r="D8" s="67"/>
      <c r="E8" s="67" t="s">
        <v>6</v>
      </c>
      <c r="F8" s="136" t="s">
        <v>7</v>
      </c>
      <c r="G8" s="67" t="s">
        <v>8</v>
      </c>
    </row>
    <row r="9" spans="1:7" ht="14.25">
      <c r="A9" s="135" t="s">
        <v>120</v>
      </c>
      <c r="B9" s="135"/>
      <c r="C9" s="135"/>
      <c r="D9" s="135"/>
      <c r="E9" s="135"/>
      <c r="F9" s="137"/>
      <c r="G9" s="135"/>
    </row>
    <row r="10" spans="1:7" ht="14.25">
      <c r="A10" s="135" t="s">
        <v>84</v>
      </c>
      <c r="B10" s="135"/>
      <c r="C10" s="135"/>
      <c r="D10" s="135"/>
      <c r="E10" s="135"/>
      <c r="F10" s="137"/>
      <c r="G10" s="135"/>
    </row>
    <row r="11" spans="1:7" ht="12.75">
      <c r="A11" s="152" t="s">
        <v>121</v>
      </c>
      <c r="B11" s="152"/>
      <c r="C11" s="152"/>
      <c r="D11" s="153" t="s">
        <v>88</v>
      </c>
      <c r="E11" s="154">
        <v>100</v>
      </c>
      <c r="F11" s="155">
        <v>0.45</v>
      </c>
      <c r="G11" s="156">
        <f>E11*F11</f>
        <v>45</v>
      </c>
    </row>
    <row r="12" spans="1:7" ht="12.75">
      <c r="A12" s="139" t="s">
        <v>136</v>
      </c>
      <c r="B12" s="135"/>
      <c r="C12" s="135"/>
      <c r="D12" s="67" t="s">
        <v>122</v>
      </c>
      <c r="E12" s="67">
        <v>1.5</v>
      </c>
      <c r="F12" s="140">
        <v>75</v>
      </c>
      <c r="G12" s="141">
        <f>E12*F12</f>
        <v>112.5</v>
      </c>
    </row>
    <row r="13" spans="1:7" ht="12.75">
      <c r="A13" s="152" t="s">
        <v>137</v>
      </c>
      <c r="B13" s="152"/>
      <c r="C13" s="152"/>
      <c r="D13" s="154" t="s">
        <v>122</v>
      </c>
      <c r="E13" s="154">
        <v>2</v>
      </c>
      <c r="F13" s="155">
        <v>10.6</v>
      </c>
      <c r="G13" s="156">
        <f>E13*F13</f>
        <v>21.2</v>
      </c>
    </row>
    <row r="14" spans="1:7" ht="12.75">
      <c r="A14" s="139" t="s">
        <v>123</v>
      </c>
      <c r="B14" s="135"/>
      <c r="C14" s="135"/>
      <c r="D14" s="67" t="s">
        <v>122</v>
      </c>
      <c r="E14" s="67" t="s">
        <v>124</v>
      </c>
      <c r="F14" s="138"/>
      <c r="G14" s="141">
        <v>102</v>
      </c>
    </row>
    <row r="15" spans="1:7" s="89" customFormat="1" ht="12.75">
      <c r="A15" s="152" t="s">
        <v>90</v>
      </c>
      <c r="B15" s="152"/>
      <c r="C15" s="152"/>
      <c r="D15" s="154" t="s">
        <v>13</v>
      </c>
      <c r="E15" s="154">
        <v>6</v>
      </c>
      <c r="F15" s="157">
        <v>14</v>
      </c>
      <c r="G15" s="156">
        <f>E15*F15</f>
        <v>84</v>
      </c>
    </row>
    <row r="16" spans="1:7" ht="12.75">
      <c r="A16" s="135" t="s">
        <v>125</v>
      </c>
      <c r="B16" s="135"/>
      <c r="C16" s="135"/>
      <c r="D16" s="67" t="s">
        <v>122</v>
      </c>
      <c r="E16" s="67">
        <v>2</v>
      </c>
      <c r="F16" s="140">
        <v>35</v>
      </c>
      <c r="G16" s="141">
        <f>E16*F16</f>
        <v>70</v>
      </c>
    </row>
    <row r="17" spans="1:7" ht="12.75">
      <c r="A17" s="152" t="s">
        <v>126</v>
      </c>
      <c r="B17" s="152"/>
      <c r="C17" s="152"/>
      <c r="D17" s="154" t="s">
        <v>13</v>
      </c>
      <c r="E17" s="154">
        <v>600</v>
      </c>
      <c r="F17" s="155">
        <v>1.2</v>
      </c>
      <c r="G17" s="156">
        <f>E17*F17</f>
        <v>720</v>
      </c>
    </row>
    <row r="18" spans="1:7" ht="12.75">
      <c r="A18" s="135" t="s">
        <v>92</v>
      </c>
      <c r="B18" s="135"/>
      <c r="C18" s="135"/>
      <c r="D18" s="67" t="s">
        <v>122</v>
      </c>
      <c r="E18" s="67">
        <v>0.7</v>
      </c>
      <c r="F18" s="141">
        <v>530</v>
      </c>
      <c r="G18" s="141">
        <f>E18*F18</f>
        <v>371</v>
      </c>
    </row>
    <row r="19" spans="1:7" ht="12.75">
      <c r="A19" s="152" t="s">
        <v>93</v>
      </c>
      <c r="B19" s="152"/>
      <c r="C19" s="152"/>
      <c r="D19" s="154" t="s">
        <v>13</v>
      </c>
      <c r="E19" s="154">
        <v>0.5</v>
      </c>
      <c r="F19" s="157">
        <v>6</v>
      </c>
      <c r="G19" s="156">
        <f>E19*F19</f>
        <v>3</v>
      </c>
    </row>
    <row r="20" spans="1:7" ht="14.25">
      <c r="A20" s="135" t="s">
        <v>28</v>
      </c>
      <c r="B20" s="135"/>
      <c r="C20" s="135"/>
      <c r="D20" s="68">
        <v>0.024</v>
      </c>
      <c r="E20" s="67"/>
      <c r="F20" s="137"/>
      <c r="G20" s="141">
        <f>SUM(G19+G18+G11+G17+G16+G15+G14+G13+G12+G23+G24+G25+G26+G27+G28+G29+G30)*2.4/100</f>
        <v>81.80879999999999</v>
      </c>
    </row>
    <row r="21" spans="1:7" ht="14.25">
      <c r="A21" s="161" t="s">
        <v>95</v>
      </c>
      <c r="B21" s="159"/>
      <c r="C21" s="159"/>
      <c r="D21" s="159"/>
      <c r="E21" s="159"/>
      <c r="F21" s="159"/>
      <c r="G21" s="157">
        <f>SUM(G11:G20)</f>
        <v>1610.5088</v>
      </c>
    </row>
    <row r="22" spans="1:7" ht="14.25">
      <c r="A22" s="142" t="s">
        <v>127</v>
      </c>
      <c r="B22" s="137"/>
      <c r="C22" s="137"/>
      <c r="D22" s="137"/>
      <c r="E22" s="137"/>
      <c r="F22" s="137"/>
      <c r="G22" s="143"/>
    </row>
    <row r="23" spans="1:7" ht="12.75">
      <c r="A23" s="152" t="s">
        <v>128</v>
      </c>
      <c r="B23" s="152"/>
      <c r="C23" s="152"/>
      <c r="D23" s="154" t="s">
        <v>34</v>
      </c>
      <c r="E23" s="154">
        <v>2</v>
      </c>
      <c r="F23" s="157">
        <v>50</v>
      </c>
      <c r="G23" s="156">
        <f aca="true" t="shared" si="0" ref="G23:G30">E23*F23</f>
        <v>100</v>
      </c>
    </row>
    <row r="24" spans="1:7" ht="12.75">
      <c r="A24" s="135" t="s">
        <v>129</v>
      </c>
      <c r="B24" s="135"/>
      <c r="C24" s="135"/>
      <c r="D24" s="67" t="s">
        <v>34</v>
      </c>
      <c r="E24" s="67">
        <v>16</v>
      </c>
      <c r="F24" s="140">
        <v>50</v>
      </c>
      <c r="G24" s="141">
        <f t="shared" si="0"/>
        <v>800</v>
      </c>
    </row>
    <row r="25" spans="1:7" ht="12.75">
      <c r="A25" s="152" t="s">
        <v>130</v>
      </c>
      <c r="B25" s="152"/>
      <c r="C25" s="152"/>
      <c r="D25" s="154" t="s">
        <v>34</v>
      </c>
      <c r="E25" s="154">
        <v>2</v>
      </c>
      <c r="F25" s="157">
        <v>50</v>
      </c>
      <c r="G25" s="156">
        <f t="shared" si="0"/>
        <v>100</v>
      </c>
    </row>
    <row r="26" spans="1:7" ht="12.75">
      <c r="A26" s="135" t="s">
        <v>131</v>
      </c>
      <c r="B26" s="135"/>
      <c r="C26" s="135"/>
      <c r="D26" s="67" t="s">
        <v>32</v>
      </c>
      <c r="E26" s="67">
        <v>5</v>
      </c>
      <c r="F26" s="140">
        <v>60</v>
      </c>
      <c r="G26" s="141">
        <f t="shared" si="0"/>
        <v>300</v>
      </c>
    </row>
    <row r="27" spans="1:7" ht="12.75">
      <c r="A27" s="135" t="s">
        <v>132</v>
      </c>
      <c r="B27" s="152"/>
      <c r="C27" s="152"/>
      <c r="D27" s="154" t="s">
        <v>32</v>
      </c>
      <c r="E27" s="154">
        <v>2</v>
      </c>
      <c r="F27" s="157">
        <v>60</v>
      </c>
      <c r="G27" s="156">
        <f t="shared" si="0"/>
        <v>120</v>
      </c>
    </row>
    <row r="28" spans="1:7" ht="12.75">
      <c r="A28" s="135" t="s">
        <v>111</v>
      </c>
      <c r="B28" s="135"/>
      <c r="C28" s="135"/>
      <c r="D28" s="67" t="s">
        <v>34</v>
      </c>
      <c r="E28" s="67">
        <v>1</v>
      </c>
      <c r="F28" s="140">
        <v>50</v>
      </c>
      <c r="G28" s="141">
        <f t="shared" si="0"/>
        <v>50</v>
      </c>
    </row>
    <row r="29" spans="1:7" ht="12.75">
      <c r="A29" s="152" t="s">
        <v>37</v>
      </c>
      <c r="B29" s="152"/>
      <c r="C29" s="152"/>
      <c r="D29" s="154" t="s">
        <v>34</v>
      </c>
      <c r="E29" s="154">
        <v>1</v>
      </c>
      <c r="F29" s="157">
        <v>50</v>
      </c>
      <c r="G29" s="156">
        <f t="shared" si="0"/>
        <v>50</v>
      </c>
    </row>
    <row r="30" spans="1:7" ht="12.75">
      <c r="A30" s="135" t="s">
        <v>133</v>
      </c>
      <c r="B30" s="135"/>
      <c r="C30" s="135"/>
      <c r="D30" s="67" t="s">
        <v>32</v>
      </c>
      <c r="E30" s="67">
        <v>6</v>
      </c>
      <c r="F30" s="140">
        <v>60</v>
      </c>
      <c r="G30" s="141">
        <f t="shared" si="0"/>
        <v>360</v>
      </c>
    </row>
    <row r="31" spans="1:7" ht="14.25">
      <c r="A31" s="152" t="s">
        <v>112</v>
      </c>
      <c r="B31" s="152"/>
      <c r="C31" s="152"/>
      <c r="D31" s="158">
        <v>0.15</v>
      </c>
      <c r="E31" s="154"/>
      <c r="F31" s="159"/>
      <c r="G31" s="156">
        <f>SUM(G28+G23+G30+G29+G27+G26+G25+G24)*15/100</f>
        <v>282</v>
      </c>
    </row>
    <row r="32" spans="1:7" ht="14.25">
      <c r="A32" s="142" t="s">
        <v>134</v>
      </c>
      <c r="B32" s="137"/>
      <c r="C32" s="137"/>
      <c r="D32" s="137"/>
      <c r="E32" s="137"/>
      <c r="F32" s="137"/>
      <c r="G32" s="140">
        <f>SUM(G23:G31)</f>
        <v>2162</v>
      </c>
    </row>
    <row r="33" spans="1:7" ht="12.75">
      <c r="A33" s="160" t="s">
        <v>8</v>
      </c>
      <c r="B33" s="160"/>
      <c r="C33" s="160"/>
      <c r="D33" s="152"/>
      <c r="E33" s="152"/>
      <c r="F33" s="152"/>
      <c r="G33" s="156">
        <f>G21+G32</f>
        <v>3772.5088</v>
      </c>
    </row>
    <row r="34" spans="1:7" ht="12.75">
      <c r="A34" s="70"/>
      <c r="B34" s="70"/>
      <c r="C34" s="70"/>
      <c r="D34" s="70"/>
      <c r="E34" s="70"/>
      <c r="F34" s="70"/>
      <c r="G34" s="70"/>
    </row>
    <row r="35" spans="1:7" ht="13.5" thickBot="1">
      <c r="A35" s="133"/>
      <c r="B35" s="133"/>
      <c r="C35" s="133"/>
      <c r="D35" s="133"/>
      <c r="E35" s="133"/>
      <c r="F35" s="133"/>
      <c r="G35" s="133"/>
    </row>
    <row r="36" spans="1:7" ht="15.75" thickBot="1">
      <c r="A36" s="144"/>
      <c r="B36" s="145" t="s">
        <v>115</v>
      </c>
      <c r="C36" s="146" t="s">
        <v>116</v>
      </c>
      <c r="D36" s="147">
        <f>G33/3968</f>
        <v>0.950733064516129</v>
      </c>
      <c r="E36" s="146" t="s">
        <v>117</v>
      </c>
      <c r="F36" s="148"/>
      <c r="G36" s="149"/>
    </row>
    <row r="37" spans="1:7" ht="15" thickBot="1">
      <c r="A37" s="69"/>
      <c r="B37" s="69"/>
      <c r="C37" s="69"/>
      <c r="D37" s="69"/>
      <c r="E37" s="69"/>
      <c r="F37" s="69"/>
      <c r="G37" s="69"/>
    </row>
    <row r="38" spans="1:8" ht="15.75" thickBot="1">
      <c r="A38" s="150" t="s">
        <v>118</v>
      </c>
      <c r="B38" s="151"/>
      <c r="C38" s="151"/>
      <c r="D38" s="151"/>
      <c r="E38" s="151"/>
      <c r="F38" s="151"/>
      <c r="G38" s="151"/>
      <c r="H38" s="103"/>
    </row>
    <row r="39" spans="1:7" ht="15" thickBot="1">
      <c r="A39" s="69"/>
      <c r="B39" s="69"/>
      <c r="C39" s="69"/>
      <c r="D39" s="69"/>
      <c r="E39" s="69"/>
      <c r="F39" s="69"/>
      <c r="G39" s="69"/>
    </row>
    <row r="40" spans="1:7" ht="15" thickBot="1">
      <c r="A40" s="101" t="s">
        <v>148</v>
      </c>
      <c r="B40" s="102"/>
      <c r="C40" s="103"/>
      <c r="D40" s="69"/>
      <c r="E40" s="69"/>
      <c r="F40" s="69"/>
      <c r="G40" s="69"/>
    </row>
    <row r="42" spans="1:8" ht="12.75">
      <c r="A42" s="64"/>
      <c r="B42" s="64"/>
      <c r="C42" s="64"/>
      <c r="D42" s="64"/>
      <c r="E42" s="64"/>
      <c r="F42" s="64"/>
      <c r="G42" s="64"/>
      <c r="H42" s="72"/>
    </row>
    <row r="43" spans="1:8" ht="12.75">
      <c r="A43" s="64"/>
      <c r="B43" s="64"/>
      <c r="C43" s="64"/>
      <c r="D43" s="64"/>
      <c r="E43" s="64"/>
      <c r="F43" s="64"/>
      <c r="G43" s="64"/>
      <c r="H43" s="72"/>
    </row>
    <row r="44" spans="1:8" ht="12.75">
      <c r="A44" s="64"/>
      <c r="B44" s="64"/>
      <c r="C44" s="64"/>
      <c r="D44" s="72"/>
      <c r="E44" s="64"/>
      <c r="F44" s="64"/>
      <c r="G44" s="64"/>
      <c r="H44" s="72"/>
    </row>
    <row r="45" spans="1:8" ht="12.75">
      <c r="A45" s="64"/>
      <c r="B45" s="64"/>
      <c r="C45" s="64"/>
      <c r="D45" s="64"/>
      <c r="E45" s="64"/>
      <c r="F45" s="64"/>
      <c r="G45" s="64"/>
      <c r="H45" s="72"/>
    </row>
    <row r="46" spans="1:8" ht="12.75">
      <c r="A46" s="134"/>
      <c r="B46" s="134"/>
      <c r="C46" s="134"/>
      <c r="D46" s="134"/>
      <c r="E46" s="134"/>
      <c r="F46" s="134"/>
      <c r="G46" s="134"/>
      <c r="H46" s="72"/>
    </row>
    <row r="47" spans="1:8" ht="15">
      <c r="A47" s="66"/>
      <c r="B47" s="66"/>
      <c r="C47" s="66"/>
      <c r="D47" s="71"/>
      <c r="E47" s="71"/>
      <c r="F47" s="73"/>
      <c r="G47" s="71"/>
      <c r="H47" s="72"/>
    </row>
    <row r="48" spans="1:8" ht="15">
      <c r="A48" s="66"/>
      <c r="B48" s="66"/>
      <c r="C48" s="66"/>
      <c r="D48" s="71"/>
      <c r="E48" s="71"/>
      <c r="F48" s="73"/>
      <c r="G48" s="71"/>
      <c r="H48" s="72"/>
    </row>
    <row r="49" spans="1:8" ht="14.25">
      <c r="A49" s="66"/>
      <c r="B49" s="66"/>
      <c r="C49" s="66"/>
      <c r="D49" s="66"/>
      <c r="E49" s="66"/>
      <c r="F49" s="74"/>
      <c r="G49" s="66"/>
      <c r="H49" s="72"/>
    </row>
    <row r="50" spans="1:8" ht="14.25">
      <c r="A50" s="66"/>
      <c r="B50" s="66"/>
      <c r="C50" s="66"/>
      <c r="D50" s="66"/>
      <c r="E50" s="66"/>
      <c r="F50" s="74"/>
      <c r="G50" s="66"/>
      <c r="H50" s="72"/>
    </row>
    <row r="51" spans="1:8" ht="12.75">
      <c r="A51" s="66"/>
      <c r="B51" s="66"/>
      <c r="C51" s="66"/>
      <c r="D51" s="75"/>
      <c r="E51" s="71"/>
      <c r="F51" s="76"/>
      <c r="G51" s="77"/>
      <c r="H51" s="72"/>
    </row>
    <row r="52" spans="1:8" ht="12.75">
      <c r="A52" s="66"/>
      <c r="B52" s="66"/>
      <c r="C52" s="66"/>
      <c r="D52" s="71"/>
      <c r="E52" s="71"/>
      <c r="F52" s="78"/>
      <c r="G52" s="77"/>
      <c r="H52" s="72"/>
    </row>
    <row r="53" spans="1:8" ht="12.75">
      <c r="A53" s="66"/>
      <c r="B53" s="66"/>
      <c r="C53" s="66"/>
      <c r="D53" s="71"/>
      <c r="E53" s="71"/>
      <c r="F53" s="76"/>
      <c r="G53" s="77"/>
      <c r="H53" s="72"/>
    </row>
    <row r="54" spans="1:8" ht="12.75">
      <c r="A54" s="66"/>
      <c r="B54" s="66"/>
      <c r="C54" s="66"/>
      <c r="D54" s="71"/>
      <c r="E54" s="71"/>
      <c r="F54" s="76"/>
      <c r="G54" s="77"/>
      <c r="H54" s="72"/>
    </row>
    <row r="55" spans="1:8" ht="12.75">
      <c r="A55" s="66"/>
      <c r="B55" s="66"/>
      <c r="C55" s="66"/>
      <c r="D55" s="71"/>
      <c r="E55" s="71"/>
      <c r="F55" s="78"/>
      <c r="G55" s="77"/>
      <c r="H55" s="72"/>
    </row>
    <row r="56" spans="1:8" ht="12.75">
      <c r="A56" s="66"/>
      <c r="B56" s="66"/>
      <c r="C56" s="66"/>
      <c r="D56" s="71"/>
      <c r="E56" s="71"/>
      <c r="F56" s="78"/>
      <c r="G56" s="77"/>
      <c r="H56" s="72"/>
    </row>
    <row r="57" spans="1:8" ht="12.75">
      <c r="A57" s="66"/>
      <c r="B57" s="66"/>
      <c r="C57" s="66"/>
      <c r="D57" s="71"/>
      <c r="E57" s="71"/>
      <c r="F57" s="76"/>
      <c r="G57" s="77"/>
      <c r="H57" s="72"/>
    </row>
    <row r="58" spans="1:8" ht="12.75">
      <c r="A58" s="66"/>
      <c r="B58" s="66"/>
      <c r="C58" s="66"/>
      <c r="D58" s="71"/>
      <c r="E58" s="71"/>
      <c r="F58" s="79"/>
      <c r="G58" s="77"/>
      <c r="H58" s="72"/>
    </row>
    <row r="59" spans="1:8" ht="12.75">
      <c r="A59" s="66"/>
      <c r="B59" s="66"/>
      <c r="C59" s="66"/>
      <c r="D59" s="71"/>
      <c r="E59" s="71"/>
      <c r="F59" s="78"/>
      <c r="G59" s="77"/>
      <c r="H59" s="72"/>
    </row>
    <row r="60" spans="1:8" ht="14.25">
      <c r="A60" s="66"/>
      <c r="B60" s="66"/>
      <c r="C60" s="66"/>
      <c r="D60" s="80"/>
      <c r="E60" s="71"/>
      <c r="F60" s="74"/>
      <c r="G60" s="77"/>
      <c r="H60" s="72"/>
    </row>
    <row r="61" spans="1:8" ht="14.25">
      <c r="A61" s="81"/>
      <c r="B61" s="74"/>
      <c r="C61" s="74"/>
      <c r="D61" s="74"/>
      <c r="E61" s="74"/>
      <c r="F61" s="74"/>
      <c r="G61" s="82"/>
      <c r="H61" s="72"/>
    </row>
    <row r="62" spans="1:8" ht="14.25">
      <c r="A62" s="81"/>
      <c r="B62" s="74"/>
      <c r="C62" s="74"/>
      <c r="D62" s="74"/>
      <c r="E62" s="74"/>
      <c r="F62" s="74"/>
      <c r="G62" s="74"/>
      <c r="H62" s="72"/>
    </row>
    <row r="63" spans="1:8" ht="12.75">
      <c r="A63" s="66"/>
      <c r="B63" s="66"/>
      <c r="C63" s="66"/>
      <c r="D63" s="71"/>
      <c r="E63" s="71"/>
      <c r="F63" s="78"/>
      <c r="G63" s="77"/>
      <c r="H63" s="72"/>
    </row>
    <row r="64" spans="1:8" ht="12.75">
      <c r="A64" s="66"/>
      <c r="B64" s="66"/>
      <c r="C64" s="66"/>
      <c r="D64" s="71"/>
      <c r="E64" s="71"/>
      <c r="F64" s="78"/>
      <c r="G64" s="77"/>
      <c r="H64" s="72"/>
    </row>
    <row r="65" spans="1:8" ht="12.75">
      <c r="A65" s="66"/>
      <c r="B65" s="66"/>
      <c r="C65" s="66"/>
      <c r="D65" s="71"/>
      <c r="E65" s="71"/>
      <c r="F65" s="78"/>
      <c r="G65" s="77"/>
      <c r="H65" s="72"/>
    </row>
    <row r="66" spans="1:8" ht="12.75">
      <c r="A66" s="66"/>
      <c r="B66" s="66"/>
      <c r="C66" s="66"/>
      <c r="D66" s="71"/>
      <c r="E66" s="71"/>
      <c r="F66" s="78"/>
      <c r="G66" s="77"/>
      <c r="H66" s="72"/>
    </row>
    <row r="67" spans="1:8" ht="12.75">
      <c r="A67" s="66"/>
      <c r="B67" s="66"/>
      <c r="C67" s="66"/>
      <c r="D67" s="71"/>
      <c r="E67" s="71"/>
      <c r="F67" s="78"/>
      <c r="G67" s="77"/>
      <c r="H67" s="72"/>
    </row>
    <row r="68" spans="1:8" ht="12.75">
      <c r="A68" s="66"/>
      <c r="B68" s="66"/>
      <c r="C68" s="66"/>
      <c r="D68" s="71"/>
      <c r="E68" s="71"/>
      <c r="F68" s="78"/>
      <c r="G68" s="77"/>
      <c r="H68" s="72"/>
    </row>
    <row r="69" spans="1:8" ht="12.75">
      <c r="A69" s="66"/>
      <c r="B69" s="66"/>
      <c r="C69" s="66"/>
      <c r="D69" s="71"/>
      <c r="E69" s="71"/>
      <c r="F69" s="78"/>
      <c r="G69" s="77"/>
      <c r="H69" s="72"/>
    </row>
    <row r="70" spans="1:8" ht="12.75">
      <c r="A70" s="66"/>
      <c r="B70" s="66"/>
      <c r="C70" s="66"/>
      <c r="D70" s="71"/>
      <c r="E70" s="71"/>
      <c r="F70" s="78"/>
      <c r="G70" s="77"/>
      <c r="H70" s="72"/>
    </row>
    <row r="71" spans="1:8" ht="14.25">
      <c r="A71" s="66"/>
      <c r="B71" s="66"/>
      <c r="C71" s="66"/>
      <c r="D71" s="83"/>
      <c r="E71" s="71"/>
      <c r="F71" s="74"/>
      <c r="G71" s="77"/>
      <c r="H71" s="72"/>
    </row>
    <row r="72" spans="1:8" ht="14.25">
      <c r="A72" s="81"/>
      <c r="B72" s="74"/>
      <c r="C72" s="74"/>
      <c r="D72" s="74"/>
      <c r="E72" s="74"/>
      <c r="F72" s="74"/>
      <c r="G72" s="82"/>
      <c r="H72" s="72"/>
    </row>
    <row r="73" spans="1:8" ht="12.75">
      <c r="A73" s="88"/>
      <c r="B73" s="88"/>
      <c r="C73" s="88"/>
      <c r="D73" s="66"/>
      <c r="E73" s="66"/>
      <c r="F73" s="66"/>
      <c r="G73" s="77"/>
      <c r="H73" s="72"/>
    </row>
    <row r="74" spans="1:8" ht="12.75">
      <c r="A74" s="84"/>
      <c r="B74" s="84"/>
      <c r="C74" s="84"/>
      <c r="D74" s="84"/>
      <c r="E74" s="84"/>
      <c r="F74" s="84"/>
      <c r="G74" s="84"/>
      <c r="H74" s="72"/>
    </row>
    <row r="75" spans="1:8" ht="12.75">
      <c r="A75" s="88"/>
      <c r="B75" s="88"/>
      <c r="C75" s="88"/>
      <c r="D75" s="88"/>
      <c r="E75" s="88"/>
      <c r="F75" s="88"/>
      <c r="G75" s="88"/>
      <c r="H75" s="72"/>
    </row>
    <row r="76" spans="1:8" ht="15">
      <c r="A76" s="74"/>
      <c r="B76" s="85"/>
      <c r="C76" s="73"/>
      <c r="D76" s="86"/>
      <c r="E76" s="73"/>
      <c r="F76" s="74"/>
      <c r="G76" s="74"/>
      <c r="H76" s="72"/>
    </row>
    <row r="77" spans="1:8" ht="14.25">
      <c r="A77" s="74"/>
      <c r="B77" s="74"/>
      <c r="C77" s="74"/>
      <c r="D77" s="74"/>
      <c r="E77" s="74"/>
      <c r="F77" s="74"/>
      <c r="G77" s="74"/>
      <c r="H77" s="72"/>
    </row>
    <row r="78" spans="1:8" ht="15">
      <c r="A78" s="87"/>
      <c r="B78" s="87"/>
      <c r="C78" s="87"/>
      <c r="D78" s="87"/>
      <c r="E78" s="87"/>
      <c r="F78" s="87"/>
      <c r="G78" s="87"/>
      <c r="H78" s="72"/>
    </row>
    <row r="79" spans="1:8" ht="14.25">
      <c r="A79" s="74"/>
      <c r="B79" s="74"/>
      <c r="C79" s="74"/>
      <c r="D79" s="74"/>
      <c r="E79" s="74"/>
      <c r="F79" s="74"/>
      <c r="G79" s="74"/>
      <c r="H79" s="72"/>
    </row>
    <row r="80" spans="1:7" ht="14.25">
      <c r="A80" s="66"/>
      <c r="B80" s="74"/>
      <c r="C80" s="74"/>
      <c r="D80" s="74"/>
      <c r="E80" s="74"/>
      <c r="F80" s="74"/>
      <c r="G80" s="74"/>
    </row>
    <row r="81" spans="1:7" ht="12.75">
      <c r="A81" s="72"/>
      <c r="B81" s="72"/>
      <c r="C81" s="72"/>
      <c r="D81" s="72"/>
      <c r="E81" s="72"/>
      <c r="F81" s="72"/>
      <c r="G81" s="72"/>
    </row>
    <row r="82" spans="1:7" ht="12.75">
      <c r="A82" s="72"/>
      <c r="B82" s="72"/>
      <c r="C82" s="72"/>
      <c r="D82" s="72"/>
      <c r="E82" s="72"/>
      <c r="F82" s="72"/>
      <c r="G82" s="72"/>
    </row>
    <row r="83" spans="1:7" ht="12.75">
      <c r="A83" s="72"/>
      <c r="B83" s="72"/>
      <c r="C83" s="72"/>
      <c r="D83" s="72"/>
      <c r="E83" s="72"/>
      <c r="F83" s="72"/>
      <c r="G83" s="72"/>
    </row>
    <row r="84" spans="1:7" ht="12.75">
      <c r="A84" s="72"/>
      <c r="B84" s="72"/>
      <c r="C84" s="72"/>
      <c r="D84" s="72"/>
      <c r="E84" s="72"/>
      <c r="F84" s="72"/>
      <c r="G84" s="72"/>
    </row>
    <row r="85" spans="1:7" ht="12.75">
      <c r="A85" s="72"/>
      <c r="B85" s="72"/>
      <c r="C85" s="72"/>
      <c r="D85" s="72"/>
      <c r="E85" s="72"/>
      <c r="F85" s="72"/>
      <c r="G85" s="72"/>
    </row>
    <row r="86" spans="1:7" ht="12.75">
      <c r="A86" s="72"/>
      <c r="B86" s="72"/>
      <c r="C86" s="72"/>
      <c r="D86" s="72"/>
      <c r="E86" s="72"/>
      <c r="F86" s="72"/>
      <c r="G86" s="72"/>
    </row>
    <row r="87" spans="1:7" ht="12.75">
      <c r="A87" s="72"/>
      <c r="B87" s="72"/>
      <c r="C87" s="72"/>
      <c r="D87" s="72"/>
      <c r="E87" s="72"/>
      <c r="F87" s="72"/>
      <c r="G87" s="72"/>
    </row>
    <row r="88" spans="1:7" ht="12.75">
      <c r="A88" s="72"/>
      <c r="B88" s="72"/>
      <c r="C88" s="72"/>
      <c r="D88" s="72"/>
      <c r="E88" s="72"/>
      <c r="F88" s="72"/>
      <c r="G88" s="72"/>
    </row>
    <row r="89" spans="1:7" ht="12.75">
      <c r="A89" s="72"/>
      <c r="B89" s="72"/>
      <c r="C89" s="72"/>
      <c r="D89" s="72"/>
      <c r="E89" s="72"/>
      <c r="F89" s="72"/>
      <c r="G89" s="72"/>
    </row>
  </sheetData>
  <sheetProtection/>
  <mergeCells count="4">
    <mergeCell ref="A6:G6"/>
    <mergeCell ref="A33:C33"/>
    <mergeCell ref="A35:G35"/>
    <mergeCell ref="A46:G4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1">
      <selection activeCell="K33" sqref="K33"/>
    </sheetView>
  </sheetViews>
  <sheetFormatPr defaultColWidth="9.140625" defaultRowHeight="12.75"/>
  <cols>
    <col min="1" max="1" width="11.28125" style="0" customWidth="1"/>
    <col min="2" max="2" width="13.140625" style="0" customWidth="1"/>
    <col min="3" max="3" width="14.00390625" style="0" customWidth="1"/>
    <col min="4" max="4" width="10.140625" style="0" customWidth="1"/>
    <col min="5" max="5" width="9.8515625" style="0" customWidth="1"/>
    <col min="6" max="6" width="9.7109375" style="0" customWidth="1"/>
    <col min="7" max="7" width="10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" t="s">
        <v>67</v>
      </c>
      <c r="C2" s="2"/>
      <c r="D2" s="2"/>
      <c r="E2" s="2"/>
      <c r="F2" s="2"/>
      <c r="G2" s="2"/>
      <c r="H2" s="2"/>
      <c r="I2" s="1"/>
    </row>
    <row r="3" spans="1:9" ht="12.75">
      <c r="A3" s="1"/>
      <c r="B3" s="113" t="s">
        <v>75</v>
      </c>
      <c r="C3" s="113"/>
      <c r="D3" s="113"/>
      <c r="E3" s="113"/>
      <c r="F3" s="113"/>
      <c r="G3" s="113"/>
      <c r="H3" s="2"/>
      <c r="I3" s="1"/>
    </row>
    <row r="4" spans="1:9" ht="12.75">
      <c r="A4" s="1"/>
      <c r="B4" s="114" t="s">
        <v>145</v>
      </c>
      <c r="C4" s="114"/>
      <c r="D4" s="114"/>
      <c r="E4" s="114"/>
      <c r="F4" s="114"/>
      <c r="G4" s="91"/>
      <c r="H4" s="2"/>
      <c r="I4" s="1"/>
    </row>
    <row r="5" spans="1:9" ht="12.75">
      <c r="A5" s="1"/>
      <c r="B5" s="115" t="s">
        <v>144</v>
      </c>
      <c r="C5" s="115"/>
      <c r="D5" s="115"/>
      <c r="E5" s="115"/>
      <c r="F5" s="115"/>
      <c r="G5" s="9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13" t="s">
        <v>52</v>
      </c>
      <c r="B8" s="214"/>
      <c r="C8" s="214"/>
      <c r="D8" s="219" t="s">
        <v>1</v>
      </c>
      <c r="E8" s="220" t="s">
        <v>2</v>
      </c>
      <c r="F8" s="219" t="s">
        <v>3</v>
      </c>
      <c r="G8" s="238" t="s">
        <v>4</v>
      </c>
      <c r="H8" s="1"/>
      <c r="I8" s="1"/>
    </row>
    <row r="9" spans="1:9" ht="12.75">
      <c r="A9" s="8"/>
      <c r="B9" s="9"/>
      <c r="C9" s="9"/>
      <c r="D9" s="10"/>
      <c r="E9" s="11" t="s">
        <v>6</v>
      </c>
      <c r="F9" s="10" t="s">
        <v>7</v>
      </c>
      <c r="G9" s="12" t="s">
        <v>8</v>
      </c>
      <c r="H9" s="1"/>
      <c r="I9" s="1"/>
    </row>
    <row r="10" spans="1:9" ht="12.75">
      <c r="A10" s="213" t="s">
        <v>9</v>
      </c>
      <c r="B10" s="214"/>
      <c r="C10" s="214"/>
      <c r="D10" s="214"/>
      <c r="E10" s="214"/>
      <c r="F10" s="214"/>
      <c r="G10" s="259"/>
      <c r="H10" s="1"/>
      <c r="I10" s="1"/>
    </row>
    <row r="11" spans="1:9" ht="12.75">
      <c r="A11" s="3" t="s">
        <v>50</v>
      </c>
      <c r="B11" s="4"/>
      <c r="C11" s="4"/>
      <c r="D11" s="14"/>
      <c r="E11" s="15">
        <v>1</v>
      </c>
      <c r="F11" s="16">
        <v>22</v>
      </c>
      <c r="G11" s="16">
        <f aca="true" t="shared" si="0" ref="G11:G18">E11*F11</f>
        <v>22</v>
      </c>
      <c r="H11" s="1"/>
      <c r="I11" s="1"/>
    </row>
    <row r="12" spans="1:9" ht="12.75">
      <c r="A12" s="213" t="s">
        <v>11</v>
      </c>
      <c r="B12" s="214"/>
      <c r="C12" s="214"/>
      <c r="D12" s="215"/>
      <c r="E12" s="216">
        <v>1</v>
      </c>
      <c r="F12" s="217">
        <v>30</v>
      </c>
      <c r="G12" s="217">
        <f t="shared" si="0"/>
        <v>30</v>
      </c>
      <c r="H12" s="1"/>
      <c r="I12" s="1"/>
    </row>
    <row r="13" spans="1:9" ht="12.75">
      <c r="A13" s="3" t="s">
        <v>12</v>
      </c>
      <c r="B13" s="4"/>
      <c r="C13" s="4"/>
      <c r="D13" s="5" t="s">
        <v>13</v>
      </c>
      <c r="E13" s="6">
        <v>350</v>
      </c>
      <c r="F13" s="37">
        <v>0.84</v>
      </c>
      <c r="G13" s="18">
        <f t="shared" si="0"/>
        <v>294</v>
      </c>
      <c r="H13" s="1"/>
      <c r="I13" s="1"/>
    </row>
    <row r="14" spans="1:9" ht="12.75">
      <c r="A14" s="230" t="s">
        <v>14</v>
      </c>
      <c r="B14" s="231"/>
      <c r="C14" s="231"/>
      <c r="D14" s="216" t="s">
        <v>13</v>
      </c>
      <c r="E14" s="232">
        <v>1200</v>
      </c>
      <c r="F14" s="215">
        <v>0.95</v>
      </c>
      <c r="G14" s="254">
        <f t="shared" si="0"/>
        <v>1140</v>
      </c>
      <c r="H14" s="1"/>
      <c r="I14" s="1"/>
    </row>
    <row r="15" spans="1:9" ht="12.75">
      <c r="A15" s="23" t="s">
        <v>15</v>
      </c>
      <c r="B15" s="1"/>
      <c r="C15" s="1"/>
      <c r="D15" s="24" t="s">
        <v>13</v>
      </c>
      <c r="E15" s="25">
        <v>300</v>
      </c>
      <c r="F15" s="30">
        <v>1.5</v>
      </c>
      <c r="G15" s="27">
        <f t="shared" si="0"/>
        <v>450</v>
      </c>
      <c r="H15" s="1"/>
      <c r="I15" s="1"/>
    </row>
    <row r="16" spans="1:9" ht="12.75">
      <c r="A16" s="230" t="s">
        <v>16</v>
      </c>
      <c r="B16" s="231"/>
      <c r="C16" s="231"/>
      <c r="D16" s="216" t="s">
        <v>13</v>
      </c>
      <c r="E16" s="232">
        <v>4.5</v>
      </c>
      <c r="F16" s="217">
        <v>2.6</v>
      </c>
      <c r="G16" s="254">
        <f t="shared" si="0"/>
        <v>11.700000000000001</v>
      </c>
      <c r="H16" s="1"/>
      <c r="I16" s="1"/>
    </row>
    <row r="17" spans="1:9" ht="12.75">
      <c r="A17" s="23" t="s">
        <v>17</v>
      </c>
      <c r="B17" s="1"/>
      <c r="C17" s="1"/>
      <c r="D17" s="24" t="s">
        <v>13</v>
      </c>
      <c r="E17" s="25">
        <v>4.5</v>
      </c>
      <c r="F17" s="30">
        <v>3</v>
      </c>
      <c r="G17" s="29">
        <f t="shared" si="0"/>
        <v>13.5</v>
      </c>
      <c r="H17" s="1"/>
      <c r="I17" s="1"/>
    </row>
    <row r="18" spans="1:9" ht="12.75">
      <c r="A18" s="230" t="s">
        <v>18</v>
      </c>
      <c r="B18" s="231"/>
      <c r="C18" s="231"/>
      <c r="D18" s="216" t="s">
        <v>19</v>
      </c>
      <c r="E18" s="232">
        <v>2</v>
      </c>
      <c r="F18" s="217">
        <v>125</v>
      </c>
      <c r="G18" s="254">
        <f t="shared" si="0"/>
        <v>250</v>
      </c>
      <c r="H18" s="1"/>
      <c r="I18" s="1"/>
    </row>
    <row r="19" spans="1:9" ht="12.75">
      <c r="A19" s="23" t="s">
        <v>20</v>
      </c>
      <c r="B19" s="1"/>
      <c r="C19" s="1"/>
      <c r="D19" s="24" t="s">
        <v>21</v>
      </c>
      <c r="E19" s="25">
        <v>1</v>
      </c>
      <c r="F19" s="30">
        <v>132.76</v>
      </c>
      <c r="G19" s="27">
        <f>F19</f>
        <v>132.76</v>
      </c>
      <c r="H19" s="1"/>
      <c r="I19" s="1"/>
    </row>
    <row r="20" spans="1:9" ht="12.75">
      <c r="A20" s="230" t="s">
        <v>22</v>
      </c>
      <c r="B20" s="231"/>
      <c r="C20" s="231"/>
      <c r="D20" s="216" t="s">
        <v>23</v>
      </c>
      <c r="E20" s="232"/>
      <c r="F20" s="217">
        <v>286</v>
      </c>
      <c r="G20" s="254">
        <f>F20</f>
        <v>286</v>
      </c>
      <c r="H20" s="1"/>
      <c r="I20" s="1"/>
    </row>
    <row r="21" spans="1:9" ht="12.75">
      <c r="A21" s="23" t="s">
        <v>24</v>
      </c>
      <c r="B21" s="1"/>
      <c r="C21" s="1"/>
      <c r="D21" s="24" t="s">
        <v>13</v>
      </c>
      <c r="E21" s="25">
        <v>1</v>
      </c>
      <c r="F21" s="30">
        <v>110</v>
      </c>
      <c r="G21" s="27">
        <f>E21*F21</f>
        <v>110</v>
      </c>
      <c r="H21" s="1"/>
      <c r="I21" s="1"/>
    </row>
    <row r="22" spans="1:9" ht="12.75">
      <c r="A22" s="242" t="s">
        <v>25</v>
      </c>
      <c r="B22" s="231"/>
      <c r="C22" s="231"/>
      <c r="D22" s="216" t="s">
        <v>23</v>
      </c>
      <c r="E22" s="232">
        <v>4</v>
      </c>
      <c r="F22" s="217">
        <v>10.6</v>
      </c>
      <c r="G22" s="254">
        <f>E22*F22</f>
        <v>42.4</v>
      </c>
      <c r="H22" s="1"/>
      <c r="I22" s="1"/>
    </row>
    <row r="23" spans="1:9" ht="12.75">
      <c r="A23" s="3" t="s">
        <v>26</v>
      </c>
      <c r="B23" s="4"/>
      <c r="C23" s="4"/>
      <c r="D23" s="5" t="s">
        <v>27</v>
      </c>
      <c r="E23" s="6">
        <v>30</v>
      </c>
      <c r="F23" s="16">
        <v>7</v>
      </c>
      <c r="G23" s="18">
        <f>E23*F23</f>
        <v>210</v>
      </c>
      <c r="H23" s="1"/>
      <c r="I23" s="32">
        <f>SUM(G11:G23)</f>
        <v>2992.36</v>
      </c>
    </row>
    <row r="24" spans="1:9" ht="12.75">
      <c r="A24" s="260" t="s">
        <v>28</v>
      </c>
      <c r="B24" s="260"/>
      <c r="C24" s="260"/>
      <c r="D24" s="243">
        <v>0.024</v>
      </c>
      <c r="E24" s="215"/>
      <c r="F24" s="215"/>
      <c r="G24" s="217">
        <f>(I23+I37)*2.4%</f>
        <v>161.81664</v>
      </c>
      <c r="H24" s="1"/>
      <c r="I24" s="32"/>
    </row>
    <row r="25" spans="1:9" ht="12.75">
      <c r="A25" s="8" t="s">
        <v>29</v>
      </c>
      <c r="B25" s="9"/>
      <c r="C25" s="9"/>
      <c r="D25" s="35"/>
      <c r="E25" s="9"/>
      <c r="F25" s="35"/>
      <c r="G25" s="36">
        <f>SUM(G11:G24)</f>
        <v>3154.17664</v>
      </c>
      <c r="H25" s="1"/>
      <c r="I25" s="1"/>
    </row>
    <row r="26" spans="1:9" ht="12.75">
      <c r="A26" s="223" t="s">
        <v>30</v>
      </c>
      <c r="B26" s="224"/>
      <c r="C26" s="224"/>
      <c r="D26" s="224"/>
      <c r="E26" s="224"/>
      <c r="F26" s="224"/>
      <c r="G26" s="257"/>
      <c r="H26" s="1"/>
      <c r="I26" s="1"/>
    </row>
    <row r="27" spans="1:9" ht="12.75">
      <c r="A27" s="3" t="s">
        <v>31</v>
      </c>
      <c r="B27" s="4"/>
      <c r="C27" s="4"/>
      <c r="D27" s="5" t="s">
        <v>32</v>
      </c>
      <c r="E27" s="6">
        <v>4</v>
      </c>
      <c r="F27" s="37">
        <v>60</v>
      </c>
      <c r="G27" s="18">
        <f aca="true" t="shared" si="1" ref="G27:G37">E27*F27</f>
        <v>240</v>
      </c>
      <c r="H27" s="1"/>
      <c r="I27" s="1"/>
    </row>
    <row r="28" spans="1:9" ht="12.75">
      <c r="A28" s="230" t="s">
        <v>33</v>
      </c>
      <c r="B28" s="231"/>
      <c r="C28" s="231"/>
      <c r="D28" s="216" t="s">
        <v>32</v>
      </c>
      <c r="E28" s="232">
        <v>2</v>
      </c>
      <c r="F28" s="217">
        <v>60</v>
      </c>
      <c r="G28" s="254">
        <f t="shared" si="1"/>
        <v>120</v>
      </c>
      <c r="H28" s="1"/>
      <c r="I28" s="1"/>
    </row>
    <row r="29" spans="1:9" ht="12.75">
      <c r="A29" s="3" t="s">
        <v>35</v>
      </c>
      <c r="B29" s="4"/>
      <c r="C29" s="4"/>
      <c r="D29" s="5" t="s">
        <v>32</v>
      </c>
      <c r="E29" s="6">
        <v>1</v>
      </c>
      <c r="F29" s="37">
        <v>60</v>
      </c>
      <c r="G29" s="18">
        <f t="shared" si="1"/>
        <v>60</v>
      </c>
      <c r="H29" s="1"/>
      <c r="I29" s="1"/>
    </row>
    <row r="30" spans="1:9" ht="12.75">
      <c r="A30" s="230" t="s">
        <v>36</v>
      </c>
      <c r="B30" s="231"/>
      <c r="C30" s="231"/>
      <c r="D30" s="216" t="s">
        <v>32</v>
      </c>
      <c r="E30" s="232">
        <v>2</v>
      </c>
      <c r="F30" s="217">
        <v>60</v>
      </c>
      <c r="G30" s="254">
        <f t="shared" si="1"/>
        <v>120</v>
      </c>
      <c r="H30" s="1"/>
      <c r="I30" s="1"/>
    </row>
    <row r="31" spans="1:9" ht="12.75">
      <c r="A31" s="8" t="s">
        <v>37</v>
      </c>
      <c r="B31" s="9"/>
      <c r="C31" s="9"/>
      <c r="D31" s="10" t="s">
        <v>38</v>
      </c>
      <c r="E31" s="11">
        <v>3</v>
      </c>
      <c r="F31" s="38">
        <v>50</v>
      </c>
      <c r="G31" s="36">
        <f t="shared" si="1"/>
        <v>150</v>
      </c>
      <c r="H31" s="1"/>
      <c r="I31" s="1"/>
    </row>
    <row r="32" spans="1:9" ht="12.75">
      <c r="A32" s="223" t="s">
        <v>39</v>
      </c>
      <c r="B32" s="224"/>
      <c r="C32" s="224"/>
      <c r="D32" s="225" t="s">
        <v>32</v>
      </c>
      <c r="E32" s="226">
        <v>2</v>
      </c>
      <c r="F32" s="227">
        <v>60</v>
      </c>
      <c r="G32" s="256">
        <f t="shared" si="1"/>
        <v>120</v>
      </c>
      <c r="H32" s="1"/>
      <c r="I32" s="1"/>
    </row>
    <row r="33" spans="1:9" ht="12.75">
      <c r="A33" s="19" t="s">
        <v>40</v>
      </c>
      <c r="B33" s="20"/>
      <c r="C33" s="20"/>
      <c r="D33" s="15" t="s">
        <v>34</v>
      </c>
      <c r="E33" s="21">
        <v>6</v>
      </c>
      <c r="F33" s="16">
        <v>45</v>
      </c>
      <c r="G33" s="22">
        <f t="shared" si="1"/>
        <v>270</v>
      </c>
      <c r="H33" s="1"/>
      <c r="I33" s="1"/>
    </row>
    <row r="34" spans="1:9" ht="12.75">
      <c r="A34" s="230" t="s">
        <v>41</v>
      </c>
      <c r="B34" s="231" t="s">
        <v>53</v>
      </c>
      <c r="C34" s="231"/>
      <c r="D34" s="216" t="s">
        <v>54</v>
      </c>
      <c r="E34" s="232">
        <v>5</v>
      </c>
      <c r="F34" s="217">
        <v>240</v>
      </c>
      <c r="G34" s="254">
        <f t="shared" si="1"/>
        <v>1200</v>
      </c>
      <c r="H34" s="1"/>
      <c r="I34" s="1"/>
    </row>
    <row r="35" spans="1:9" ht="12.75">
      <c r="A35" s="23" t="s">
        <v>73</v>
      </c>
      <c r="B35" s="1"/>
      <c r="C35" s="1"/>
      <c r="D35" s="24" t="s">
        <v>54</v>
      </c>
      <c r="E35" s="25">
        <v>3</v>
      </c>
      <c r="F35" s="30">
        <v>200</v>
      </c>
      <c r="G35" s="27">
        <f t="shared" si="1"/>
        <v>600</v>
      </c>
      <c r="H35" s="1"/>
      <c r="I35" s="1"/>
    </row>
    <row r="36" spans="1:9" ht="12.75">
      <c r="A36" s="230" t="s">
        <v>42</v>
      </c>
      <c r="B36" s="231" t="s">
        <v>55</v>
      </c>
      <c r="C36" s="231"/>
      <c r="D36" s="216" t="s">
        <v>34</v>
      </c>
      <c r="E36" s="232">
        <v>10</v>
      </c>
      <c r="F36" s="217">
        <v>60</v>
      </c>
      <c r="G36" s="254">
        <f t="shared" si="1"/>
        <v>600</v>
      </c>
      <c r="H36" s="1"/>
      <c r="I36" s="1"/>
    </row>
    <row r="37" spans="1:9" ht="12.75">
      <c r="A37" s="8" t="s">
        <v>43</v>
      </c>
      <c r="B37" s="9"/>
      <c r="C37" s="9"/>
      <c r="D37" s="10" t="s">
        <v>44</v>
      </c>
      <c r="E37" s="11">
        <v>30</v>
      </c>
      <c r="F37" s="38">
        <v>9</v>
      </c>
      <c r="G37" s="36">
        <f t="shared" si="1"/>
        <v>270</v>
      </c>
      <c r="H37" s="1"/>
      <c r="I37" s="32">
        <f>SUM(G27:G37)</f>
        <v>3750</v>
      </c>
    </row>
    <row r="38" spans="1:9" ht="12.75">
      <c r="A38" s="223" t="s">
        <v>45</v>
      </c>
      <c r="B38" s="224"/>
      <c r="C38" s="224"/>
      <c r="D38" s="236">
        <v>0.1</v>
      </c>
      <c r="E38" s="226"/>
      <c r="F38" s="237"/>
      <c r="G38" s="256">
        <f>SUM(G27:G37)*10%</f>
        <v>375</v>
      </c>
      <c r="H38" s="1"/>
      <c r="I38" s="1"/>
    </row>
    <row r="39" spans="1:9" ht="12.75">
      <c r="A39" s="19" t="s">
        <v>46</v>
      </c>
      <c r="B39" s="20"/>
      <c r="C39" s="20"/>
      <c r="D39" s="14"/>
      <c r="E39" s="20"/>
      <c r="F39" s="14"/>
      <c r="G39" s="22">
        <f>SUM(G27:G38)</f>
        <v>4125</v>
      </c>
      <c r="H39" s="1"/>
      <c r="I39" s="1"/>
    </row>
    <row r="40" spans="1:9" ht="12.75">
      <c r="A40" s="208" t="s">
        <v>47</v>
      </c>
      <c r="B40" s="209"/>
      <c r="C40" s="209"/>
      <c r="D40" s="209"/>
      <c r="E40" s="209"/>
      <c r="F40" s="209"/>
      <c r="G40" s="258">
        <f>G25+G39</f>
        <v>7279.17664</v>
      </c>
      <c r="H40" s="1"/>
      <c r="I40" s="1"/>
    </row>
    <row r="41" spans="1:9" ht="12.75">
      <c r="A41" s="47"/>
      <c r="B41" s="47"/>
      <c r="C41" s="47"/>
      <c r="D41" s="47"/>
      <c r="E41" s="47"/>
      <c r="F41" s="47"/>
      <c r="G41" s="48"/>
      <c r="H41" s="1"/>
      <c r="I41" s="1"/>
    </row>
    <row r="42" spans="1:3" ht="13.5" thickBot="1">
      <c r="A42" s="34"/>
      <c r="B42" s="34"/>
      <c r="C42" s="34"/>
    </row>
    <row r="43" spans="1:7" ht="26.25" customHeight="1" thickBot="1">
      <c r="A43" s="198" t="s">
        <v>56</v>
      </c>
      <c r="B43" s="200"/>
      <c r="C43" s="200"/>
      <c r="D43" s="200"/>
      <c r="E43" s="201"/>
      <c r="F43" s="202">
        <f>G40/30</f>
        <v>242.63922133333332</v>
      </c>
      <c r="G43" s="183"/>
    </row>
    <row r="44" spans="1:3" ht="13.5" thickBot="1">
      <c r="A44" s="34"/>
      <c r="B44" s="34"/>
      <c r="C44" s="34"/>
    </row>
    <row r="45" spans="1:8" ht="12.75">
      <c r="A45" s="170" t="s">
        <v>141</v>
      </c>
      <c r="B45" s="172"/>
      <c r="C45" s="172"/>
      <c r="D45" s="171"/>
      <c r="E45" s="171"/>
      <c r="F45" s="171"/>
      <c r="G45" s="171"/>
      <c r="H45" s="173"/>
    </row>
    <row r="46" spans="1:8" ht="13.5" thickBot="1">
      <c r="A46" s="174" t="s">
        <v>142</v>
      </c>
      <c r="B46" s="176"/>
      <c r="C46" s="176"/>
      <c r="D46" s="175"/>
      <c r="E46" s="175"/>
      <c r="F46" s="175"/>
      <c r="G46" s="175"/>
      <c r="H46" s="177"/>
    </row>
    <row r="47" spans="1:3" ht="12.75">
      <c r="A47" s="34"/>
      <c r="B47" s="34"/>
      <c r="C47" s="34"/>
    </row>
    <row r="48" spans="1:9" ht="15.75">
      <c r="A48" s="112" t="s">
        <v>70</v>
      </c>
      <c r="B48" s="112"/>
      <c r="C48" s="112"/>
      <c r="D48" s="112"/>
      <c r="E48" s="112"/>
      <c r="F48" s="112"/>
      <c r="G48" s="57">
        <f>I49/30</f>
        <v>257.1975746133333</v>
      </c>
      <c r="I48">
        <f>G40*6%</f>
        <v>436.75059839999994</v>
      </c>
    </row>
    <row r="49" ht="13.5" thickBot="1">
      <c r="I49" s="44">
        <f>I48+G40</f>
        <v>7715.9272384</v>
      </c>
    </row>
    <row r="50" spans="1:4" ht="13.5" thickBot="1">
      <c r="A50" s="101" t="s">
        <v>148</v>
      </c>
      <c r="B50" s="102"/>
      <c r="C50" s="103"/>
      <c r="D50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25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</sheetData>
  <sheetProtection selectLockedCells="1" selectUnlockedCells="1"/>
  <mergeCells count="5">
    <mergeCell ref="A48:F48"/>
    <mergeCell ref="A24:C24"/>
    <mergeCell ref="B3:G3"/>
    <mergeCell ref="B4:F4"/>
    <mergeCell ref="B5:F5"/>
  </mergeCells>
  <printOptions/>
  <pageMargins left="0.7875" right="0.7875" top="0.7875" bottom="0.7875" header="0.5118055555555555" footer="0.5118055555555555"/>
  <pageSetup cellComments="atEnd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J41" sqref="J41"/>
    </sheetView>
  </sheetViews>
  <sheetFormatPr defaultColWidth="9.140625" defaultRowHeight="12.75"/>
  <cols>
    <col min="1" max="1" width="10.57421875" style="0" customWidth="1"/>
    <col min="3" max="3" width="18.8515625" style="0" customWidth="1"/>
    <col min="4" max="4" width="11.140625" style="0" customWidth="1"/>
    <col min="5" max="5" width="9.57421875" style="0" customWidth="1"/>
    <col min="6" max="6" width="11.140625" style="0" customWidth="1"/>
    <col min="7" max="7" width="17.00390625" style="0" customWidth="1"/>
    <col min="8" max="8" width="10.421875" style="0" customWidth="1"/>
    <col min="9" max="9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" t="s">
        <v>67</v>
      </c>
      <c r="C2" s="2"/>
      <c r="D2" s="2"/>
      <c r="E2" s="2"/>
      <c r="F2" s="2"/>
      <c r="G2" s="2"/>
      <c r="H2" s="2"/>
      <c r="I2" s="1"/>
    </row>
    <row r="3" spans="1:9" ht="12.75">
      <c r="A3" s="1"/>
      <c r="B3" s="113" t="s">
        <v>75</v>
      </c>
      <c r="C3" s="113"/>
      <c r="D3" s="113"/>
      <c r="E3" s="113"/>
      <c r="F3" s="113"/>
      <c r="G3" s="113"/>
      <c r="H3" s="2"/>
      <c r="I3" s="1"/>
    </row>
    <row r="4" spans="1:9" ht="12.75">
      <c r="A4" s="1"/>
      <c r="B4" s="121" t="s">
        <v>146</v>
      </c>
      <c r="C4" s="121"/>
      <c r="D4" s="121"/>
      <c r="E4" s="121"/>
      <c r="F4" s="121"/>
      <c r="G4" s="91"/>
      <c r="H4" s="2"/>
      <c r="I4" s="1"/>
    </row>
    <row r="5" spans="1:9" ht="12.75">
      <c r="A5" s="1"/>
      <c r="B5" s="115" t="s">
        <v>147</v>
      </c>
      <c r="C5" s="115"/>
      <c r="D5" s="115"/>
      <c r="E5" s="115"/>
      <c r="F5" s="115"/>
      <c r="G5" s="9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3" t="s">
        <v>52</v>
      </c>
      <c r="B8" s="4"/>
      <c r="C8" s="4"/>
      <c r="D8" s="5" t="s">
        <v>1</v>
      </c>
      <c r="E8" s="6" t="s">
        <v>2</v>
      </c>
      <c r="F8" s="5" t="s">
        <v>3</v>
      </c>
      <c r="G8" s="7" t="s">
        <v>4</v>
      </c>
      <c r="H8" s="1"/>
      <c r="I8" s="1"/>
    </row>
    <row r="9" spans="1:9" ht="12.75">
      <c r="A9" s="8"/>
      <c r="B9" s="9"/>
      <c r="C9" s="9"/>
      <c r="D9" s="24"/>
      <c r="E9" s="49" t="s">
        <v>6</v>
      </c>
      <c r="F9" s="24" t="s">
        <v>7</v>
      </c>
      <c r="G9" s="50" t="s">
        <v>8</v>
      </c>
      <c r="H9" s="1"/>
      <c r="I9" s="1"/>
    </row>
    <row r="10" spans="1:9" ht="12.75">
      <c r="A10" s="239" t="s">
        <v>9</v>
      </c>
      <c r="B10" s="240"/>
      <c r="C10" s="253"/>
      <c r="D10" s="184"/>
      <c r="E10" s="184"/>
      <c r="F10" s="184"/>
      <c r="G10" s="184"/>
      <c r="H10" s="1"/>
      <c r="I10" s="1"/>
    </row>
    <row r="11" spans="1:9" ht="12.75">
      <c r="A11" s="118" t="s">
        <v>11</v>
      </c>
      <c r="B11" s="119"/>
      <c r="C11" s="120"/>
      <c r="D11" s="52" t="s">
        <v>65</v>
      </c>
      <c r="E11" s="52">
        <v>1</v>
      </c>
      <c r="F11" s="16">
        <v>22</v>
      </c>
      <c r="G11" s="53">
        <f aca="true" t="shared" si="0" ref="G11:G18">E11*F11</f>
        <v>22</v>
      </c>
      <c r="H11" s="1"/>
      <c r="I11" s="1"/>
    </row>
    <row r="12" spans="1:9" ht="12.75">
      <c r="A12" s="239" t="s">
        <v>50</v>
      </c>
      <c r="B12" s="240"/>
      <c r="C12" s="253"/>
      <c r="D12" s="185" t="s">
        <v>65</v>
      </c>
      <c r="E12" s="185">
        <v>1</v>
      </c>
      <c r="F12" s="217">
        <v>30</v>
      </c>
      <c r="G12" s="186">
        <f t="shared" si="0"/>
        <v>30</v>
      </c>
      <c r="H12" s="1"/>
      <c r="I12" s="1"/>
    </row>
    <row r="13" spans="1:9" ht="12.75">
      <c r="A13" s="3" t="s">
        <v>12</v>
      </c>
      <c r="B13" s="4"/>
      <c r="C13" s="4"/>
      <c r="D13" s="24" t="s">
        <v>13</v>
      </c>
      <c r="E13" s="49">
        <v>220</v>
      </c>
      <c r="F13" s="37">
        <v>0.84</v>
      </c>
      <c r="G13" s="27">
        <f t="shared" si="0"/>
        <v>184.79999999999998</v>
      </c>
      <c r="H13" s="1"/>
      <c r="I13" s="1"/>
    </row>
    <row r="14" spans="1:9" ht="12.75">
      <c r="A14" s="230" t="s">
        <v>14</v>
      </c>
      <c r="B14" s="231"/>
      <c r="C14" s="231"/>
      <c r="D14" s="216" t="s">
        <v>13</v>
      </c>
      <c r="E14" s="232">
        <v>800</v>
      </c>
      <c r="F14" s="215">
        <v>0.95</v>
      </c>
      <c r="G14" s="254">
        <f t="shared" si="0"/>
        <v>760</v>
      </c>
      <c r="H14" s="1"/>
      <c r="I14" s="1"/>
    </row>
    <row r="15" spans="1:9" ht="12.75">
      <c r="A15" s="23" t="s">
        <v>15</v>
      </c>
      <c r="B15" s="1"/>
      <c r="C15" s="1"/>
      <c r="D15" s="24" t="s">
        <v>13</v>
      </c>
      <c r="E15" s="25">
        <v>200</v>
      </c>
      <c r="F15" s="30">
        <v>1.5</v>
      </c>
      <c r="G15" s="27">
        <f>E15*F15</f>
        <v>300</v>
      </c>
      <c r="H15" s="1"/>
      <c r="I15" s="1"/>
    </row>
    <row r="16" spans="1:9" ht="12.75">
      <c r="A16" s="230" t="s">
        <v>16</v>
      </c>
      <c r="B16" s="231"/>
      <c r="C16" s="231"/>
      <c r="D16" s="216" t="s">
        <v>13</v>
      </c>
      <c r="E16" s="232">
        <v>4.5</v>
      </c>
      <c r="F16" s="217">
        <v>2.6</v>
      </c>
      <c r="G16" s="254">
        <f t="shared" si="0"/>
        <v>11.700000000000001</v>
      </c>
      <c r="H16" s="1"/>
      <c r="I16" s="1"/>
    </row>
    <row r="17" spans="1:9" ht="12.75">
      <c r="A17" s="23" t="s">
        <v>17</v>
      </c>
      <c r="B17" s="1"/>
      <c r="C17" s="1"/>
      <c r="D17" s="24" t="s">
        <v>13</v>
      </c>
      <c r="E17" s="25">
        <v>4.5</v>
      </c>
      <c r="F17" s="30">
        <v>3</v>
      </c>
      <c r="G17" s="29">
        <f t="shared" si="0"/>
        <v>13.5</v>
      </c>
      <c r="H17" s="1"/>
      <c r="I17" s="1"/>
    </row>
    <row r="18" spans="1:9" ht="12.75">
      <c r="A18" s="230" t="s">
        <v>18</v>
      </c>
      <c r="B18" s="231"/>
      <c r="C18" s="231"/>
      <c r="D18" s="216" t="s">
        <v>19</v>
      </c>
      <c r="E18" s="232">
        <v>2</v>
      </c>
      <c r="F18" s="217">
        <v>125</v>
      </c>
      <c r="G18" s="254">
        <f t="shared" si="0"/>
        <v>250</v>
      </c>
      <c r="H18" s="1"/>
      <c r="I18" s="1"/>
    </row>
    <row r="19" spans="1:9" ht="12.75">
      <c r="A19" s="23" t="s">
        <v>20</v>
      </c>
      <c r="B19" s="1"/>
      <c r="C19" s="1"/>
      <c r="D19" s="24" t="s">
        <v>21</v>
      </c>
      <c r="E19" s="25">
        <v>1</v>
      </c>
      <c r="F19" s="30">
        <v>132.76</v>
      </c>
      <c r="G19" s="27">
        <f>F19</f>
        <v>132.76</v>
      </c>
      <c r="H19" s="1"/>
      <c r="I19" s="1"/>
    </row>
    <row r="20" spans="1:9" ht="12.75">
      <c r="A20" s="230" t="s">
        <v>22</v>
      </c>
      <c r="B20" s="231"/>
      <c r="C20" s="231"/>
      <c r="D20" s="216" t="s">
        <v>23</v>
      </c>
      <c r="E20" s="232"/>
      <c r="F20" s="217">
        <v>286</v>
      </c>
      <c r="G20" s="254">
        <f>F20</f>
        <v>286</v>
      </c>
      <c r="H20" s="1"/>
      <c r="I20" s="1"/>
    </row>
    <row r="21" spans="1:9" ht="12.75">
      <c r="A21" s="23" t="s">
        <v>24</v>
      </c>
      <c r="B21" s="1"/>
      <c r="C21" s="1"/>
      <c r="D21" s="24" t="s">
        <v>13</v>
      </c>
      <c r="E21" s="25">
        <v>1</v>
      </c>
      <c r="F21" s="30">
        <v>110</v>
      </c>
      <c r="G21" s="27">
        <f>E21*F21</f>
        <v>110</v>
      </c>
      <c r="H21" s="1"/>
      <c r="I21" s="1"/>
    </row>
    <row r="22" spans="1:9" ht="12.75">
      <c r="A22" s="242" t="s">
        <v>25</v>
      </c>
      <c r="B22" s="231"/>
      <c r="C22" s="231"/>
      <c r="D22" s="216" t="s">
        <v>23</v>
      </c>
      <c r="E22" s="232">
        <v>4</v>
      </c>
      <c r="F22" s="217">
        <v>10.6</v>
      </c>
      <c r="G22" s="254">
        <f>E22*F22</f>
        <v>42.4</v>
      </c>
      <c r="H22" s="1"/>
      <c r="I22" s="1"/>
    </row>
    <row r="23" spans="1:9" ht="12.75">
      <c r="A23" s="19" t="s">
        <v>26</v>
      </c>
      <c r="B23" s="20"/>
      <c r="C23" s="20"/>
      <c r="D23" s="15" t="s">
        <v>27</v>
      </c>
      <c r="E23" s="21">
        <v>20</v>
      </c>
      <c r="F23" s="16">
        <v>7</v>
      </c>
      <c r="G23" s="22">
        <f>E23*F23</f>
        <v>140</v>
      </c>
      <c r="H23" s="1"/>
      <c r="I23" s="32">
        <f>SUM(G11:G23)</f>
        <v>2283.1600000000003</v>
      </c>
    </row>
    <row r="24" spans="1:9" ht="12.75">
      <c r="A24" s="223" t="s">
        <v>28</v>
      </c>
      <c r="B24" s="224"/>
      <c r="C24" s="224"/>
      <c r="D24" s="255">
        <v>0.024</v>
      </c>
      <c r="E24" s="224"/>
      <c r="F24" s="237"/>
      <c r="G24" s="256">
        <f>(I23+I37)*2.4%</f>
        <v>138.31584</v>
      </c>
      <c r="H24" s="1"/>
      <c r="I24" s="32"/>
    </row>
    <row r="25" spans="1:9" ht="12.75">
      <c r="A25" s="19" t="s">
        <v>29</v>
      </c>
      <c r="B25" s="20"/>
      <c r="C25" s="20"/>
      <c r="D25" s="14"/>
      <c r="E25" s="20"/>
      <c r="F25" s="14"/>
      <c r="G25" s="22">
        <f>SUM(G11:G24)</f>
        <v>2421.4758400000005</v>
      </c>
      <c r="H25" s="1"/>
      <c r="I25" s="1"/>
    </row>
    <row r="26" spans="1:9" ht="12.75">
      <c r="A26" s="223" t="s">
        <v>30</v>
      </c>
      <c r="B26" s="224"/>
      <c r="C26" s="224"/>
      <c r="D26" s="224"/>
      <c r="E26" s="224"/>
      <c r="F26" s="224"/>
      <c r="G26" s="257"/>
      <c r="H26" s="1"/>
      <c r="I26" s="1"/>
    </row>
    <row r="27" spans="1:9" ht="12.75">
      <c r="A27" s="3" t="s">
        <v>31</v>
      </c>
      <c r="B27" s="4"/>
      <c r="C27" s="4"/>
      <c r="D27" s="5" t="s">
        <v>32</v>
      </c>
      <c r="E27" s="6">
        <v>4</v>
      </c>
      <c r="F27" s="37">
        <v>60</v>
      </c>
      <c r="G27" s="18">
        <f aca="true" t="shared" si="1" ref="G27:G37">E27*F27</f>
        <v>240</v>
      </c>
      <c r="H27" s="1"/>
      <c r="I27" s="1"/>
    </row>
    <row r="28" spans="1:9" ht="12.75">
      <c r="A28" s="230" t="s">
        <v>33</v>
      </c>
      <c r="B28" s="231"/>
      <c r="C28" s="231"/>
      <c r="D28" s="216" t="s">
        <v>32</v>
      </c>
      <c r="E28" s="232">
        <v>2</v>
      </c>
      <c r="F28" s="217">
        <v>60</v>
      </c>
      <c r="G28" s="254">
        <f t="shared" si="1"/>
        <v>120</v>
      </c>
      <c r="H28" s="1"/>
      <c r="I28" s="1"/>
    </row>
    <row r="29" spans="1:9" ht="12.75">
      <c r="A29" s="3" t="s">
        <v>35</v>
      </c>
      <c r="B29" s="4"/>
      <c r="C29" s="4"/>
      <c r="D29" s="5" t="s">
        <v>32</v>
      </c>
      <c r="E29" s="6">
        <v>1</v>
      </c>
      <c r="F29" s="37">
        <v>60</v>
      </c>
      <c r="G29" s="18">
        <f t="shared" si="1"/>
        <v>60</v>
      </c>
      <c r="H29" s="1"/>
      <c r="I29" s="1"/>
    </row>
    <row r="30" spans="1:9" ht="12.75">
      <c r="A30" s="230" t="s">
        <v>36</v>
      </c>
      <c r="B30" s="231"/>
      <c r="C30" s="231"/>
      <c r="D30" s="216" t="s">
        <v>32</v>
      </c>
      <c r="E30" s="232">
        <v>2</v>
      </c>
      <c r="F30" s="217">
        <v>60</v>
      </c>
      <c r="G30" s="254">
        <f t="shared" si="1"/>
        <v>120</v>
      </c>
      <c r="H30" s="1"/>
      <c r="I30" s="1"/>
    </row>
    <row r="31" spans="1:9" ht="12.75">
      <c r="A31" s="8" t="s">
        <v>37</v>
      </c>
      <c r="B31" s="9"/>
      <c r="C31" s="9"/>
      <c r="D31" s="10" t="s">
        <v>38</v>
      </c>
      <c r="E31" s="11">
        <v>3</v>
      </c>
      <c r="F31" s="38">
        <v>50</v>
      </c>
      <c r="G31" s="36">
        <f t="shared" si="1"/>
        <v>150</v>
      </c>
      <c r="H31" s="1"/>
      <c r="I31" s="1"/>
    </row>
    <row r="32" spans="1:9" ht="12.75">
      <c r="A32" s="223" t="s">
        <v>39</v>
      </c>
      <c r="B32" s="224"/>
      <c r="C32" s="224"/>
      <c r="D32" s="225" t="s">
        <v>32</v>
      </c>
      <c r="E32" s="226">
        <v>2</v>
      </c>
      <c r="F32" s="227">
        <v>60</v>
      </c>
      <c r="G32" s="256">
        <f t="shared" si="1"/>
        <v>120</v>
      </c>
      <c r="H32" s="1"/>
      <c r="I32" s="1"/>
    </row>
    <row r="33" spans="1:9" ht="12.75">
      <c r="A33" s="19" t="s">
        <v>40</v>
      </c>
      <c r="B33" s="20"/>
      <c r="C33" s="20"/>
      <c r="D33" s="15" t="s">
        <v>34</v>
      </c>
      <c r="E33" s="21">
        <v>6</v>
      </c>
      <c r="F33" s="16">
        <v>45</v>
      </c>
      <c r="G33" s="22">
        <f t="shared" si="1"/>
        <v>270</v>
      </c>
      <c r="H33" s="1"/>
      <c r="I33" s="1"/>
    </row>
    <row r="34" spans="1:9" ht="12.75">
      <c r="A34" s="223" t="s">
        <v>41</v>
      </c>
      <c r="B34" s="224" t="s">
        <v>53</v>
      </c>
      <c r="C34" s="224"/>
      <c r="D34" s="225" t="s">
        <v>54</v>
      </c>
      <c r="E34" s="226">
        <v>5</v>
      </c>
      <c r="F34" s="217">
        <v>240</v>
      </c>
      <c r="G34" s="256">
        <f t="shared" si="1"/>
        <v>1200</v>
      </c>
      <c r="H34" s="1"/>
      <c r="I34" s="1"/>
    </row>
    <row r="35" spans="1:9" ht="12.75">
      <c r="A35" s="19" t="s">
        <v>72</v>
      </c>
      <c r="B35" s="20"/>
      <c r="C35" s="20"/>
      <c r="D35" s="15" t="s">
        <v>54</v>
      </c>
      <c r="E35" s="21">
        <v>3</v>
      </c>
      <c r="F35" s="30">
        <v>200</v>
      </c>
      <c r="G35" s="22">
        <f t="shared" si="1"/>
        <v>600</v>
      </c>
      <c r="H35" s="1"/>
      <c r="I35" s="1"/>
    </row>
    <row r="36" spans="1:9" ht="12.75">
      <c r="A36" s="230" t="s">
        <v>42</v>
      </c>
      <c r="B36" s="231"/>
      <c r="C36" s="231"/>
      <c r="D36" s="216" t="s">
        <v>34</v>
      </c>
      <c r="E36" s="232">
        <v>7</v>
      </c>
      <c r="F36" s="217">
        <v>60</v>
      </c>
      <c r="G36" s="254">
        <f t="shared" si="1"/>
        <v>420</v>
      </c>
      <c r="H36" s="1"/>
      <c r="I36" s="1"/>
    </row>
    <row r="37" spans="1:9" ht="12.75">
      <c r="A37" s="8" t="s">
        <v>43</v>
      </c>
      <c r="B37" s="9"/>
      <c r="C37" s="9"/>
      <c r="D37" s="10" t="s">
        <v>44</v>
      </c>
      <c r="E37" s="11">
        <v>20</v>
      </c>
      <c r="F37" s="38">
        <v>9</v>
      </c>
      <c r="G37" s="36">
        <f t="shared" si="1"/>
        <v>180</v>
      </c>
      <c r="H37" s="1"/>
      <c r="I37" s="32">
        <f>SUM(G27:G37)</f>
        <v>3480</v>
      </c>
    </row>
    <row r="38" spans="1:9" ht="12.75">
      <c r="A38" s="223" t="s">
        <v>45</v>
      </c>
      <c r="B38" s="224"/>
      <c r="C38" s="224"/>
      <c r="D38" s="236">
        <v>0.1</v>
      </c>
      <c r="E38" s="226"/>
      <c r="F38" s="237"/>
      <c r="G38" s="256">
        <f>SUM(G27:G37)*10%</f>
        <v>348</v>
      </c>
      <c r="H38" s="1"/>
      <c r="I38" s="1"/>
    </row>
    <row r="39" spans="1:9" ht="12.75">
      <c r="A39" s="19" t="s">
        <v>46</v>
      </c>
      <c r="B39" s="20"/>
      <c r="C39" s="20"/>
      <c r="D39" s="14"/>
      <c r="E39" s="20"/>
      <c r="F39" s="14"/>
      <c r="G39" s="22">
        <f>SUM(G27:G38)</f>
        <v>3828</v>
      </c>
      <c r="H39" s="1"/>
      <c r="I39" s="1"/>
    </row>
    <row r="40" spans="1:9" ht="12.75">
      <c r="A40" s="208" t="s">
        <v>47</v>
      </c>
      <c r="B40" s="209"/>
      <c r="C40" s="209"/>
      <c r="D40" s="209"/>
      <c r="E40" s="209"/>
      <c r="F40" s="209"/>
      <c r="G40" s="258">
        <f>G25+G39</f>
        <v>6249.475840000001</v>
      </c>
      <c r="H40" s="1"/>
      <c r="I40" s="1"/>
    </row>
    <row r="41" spans="1:9" ht="12.75">
      <c r="A41" s="47"/>
      <c r="B41" s="47"/>
      <c r="C41" s="47"/>
      <c r="D41" s="47"/>
      <c r="E41" s="47"/>
      <c r="F41" s="47"/>
      <c r="G41" s="48"/>
      <c r="H41" s="1"/>
      <c r="I41" s="1"/>
    </row>
    <row r="42" spans="1:9" ht="13.5" thickBot="1">
      <c r="A42" s="34"/>
      <c r="F42" s="34"/>
      <c r="G42" s="34"/>
      <c r="H42" s="34"/>
      <c r="I42" s="34"/>
    </row>
    <row r="43" spans="1:9" ht="26.25" customHeight="1" thickBot="1">
      <c r="A43" s="198" t="s">
        <v>66</v>
      </c>
      <c r="B43" s="200"/>
      <c r="C43" s="200"/>
      <c r="D43" s="200"/>
      <c r="E43" s="201"/>
      <c r="F43" s="202">
        <f>G40/20</f>
        <v>312.47379200000006</v>
      </c>
      <c r="G43" s="183"/>
      <c r="H43" s="34"/>
      <c r="I43" s="34"/>
    </row>
    <row r="44" spans="1:9" ht="13.5" thickBot="1">
      <c r="A44" s="34"/>
      <c r="F44" s="34"/>
      <c r="G44" s="34"/>
      <c r="H44" s="34"/>
      <c r="I44" s="34"/>
    </row>
    <row r="45" spans="1:9" ht="12.75">
      <c r="A45" s="170" t="s">
        <v>141</v>
      </c>
      <c r="B45" s="171"/>
      <c r="C45" s="171"/>
      <c r="D45" s="171"/>
      <c r="E45" s="171"/>
      <c r="F45" s="172"/>
      <c r="G45" s="251"/>
      <c r="H45" s="34"/>
      <c r="I45" s="34"/>
    </row>
    <row r="46" spans="1:9" ht="13.5" thickBot="1">
      <c r="A46" s="174" t="s">
        <v>142</v>
      </c>
      <c r="B46" s="175"/>
      <c r="C46" s="175"/>
      <c r="D46" s="175"/>
      <c r="E46" s="175"/>
      <c r="F46" s="176"/>
      <c r="G46" s="252"/>
      <c r="H46" s="34"/>
      <c r="I46" s="34"/>
    </row>
    <row r="47" spans="1:9" ht="12.75">
      <c r="A47" s="1"/>
      <c r="B47" s="1"/>
      <c r="C47" s="1"/>
      <c r="D47" s="1"/>
      <c r="F47" s="34"/>
      <c r="G47" s="34"/>
      <c r="H47" s="34"/>
      <c r="I47" s="34"/>
    </row>
    <row r="48" spans="1:11" ht="15">
      <c r="A48" s="116" t="s">
        <v>70</v>
      </c>
      <c r="B48" s="116"/>
      <c r="C48" s="116"/>
      <c r="D48" s="116"/>
      <c r="E48" s="117"/>
      <c r="F48" s="58"/>
      <c r="G48" s="59">
        <f>I49/20</f>
        <v>331.22221952000007</v>
      </c>
      <c r="I48" s="44">
        <f>G40*6%</f>
        <v>374.9685504</v>
      </c>
      <c r="K48" s="44"/>
    </row>
    <row r="49" spans="9:11" ht="13.5" thickBot="1">
      <c r="I49" s="44">
        <f>I48+G40</f>
        <v>6624.444390400001</v>
      </c>
      <c r="K49" s="44"/>
    </row>
    <row r="50" spans="1:7" ht="13.5" thickBot="1">
      <c r="A50" s="101" t="s">
        <v>148</v>
      </c>
      <c r="B50" s="102"/>
      <c r="C50" s="102"/>
      <c r="D50" s="183"/>
      <c r="F50" s="32"/>
      <c r="G50" s="1"/>
    </row>
    <row r="51" spans="1:7" ht="12.75">
      <c r="A51" s="1"/>
      <c r="B51" s="1"/>
      <c r="C51" s="1"/>
      <c r="D51" s="1"/>
      <c r="E51" s="1"/>
      <c r="F51" s="1"/>
      <c r="G51" s="1"/>
    </row>
    <row r="53" spans="1:7" ht="12.75">
      <c r="A53" s="1"/>
      <c r="B53" s="1"/>
      <c r="C53" s="1"/>
      <c r="D53" s="1"/>
      <c r="E53" s="1"/>
      <c r="F53" s="1"/>
      <c r="G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</sheetData>
  <sheetProtection selectLockedCells="1" selectUnlockedCells="1"/>
  <mergeCells count="7">
    <mergeCell ref="B3:G3"/>
    <mergeCell ref="A48:E48"/>
    <mergeCell ref="A10:C10"/>
    <mergeCell ref="A11:C11"/>
    <mergeCell ref="A12:C12"/>
    <mergeCell ref="B4:F4"/>
    <mergeCell ref="B5:F5"/>
  </mergeCells>
  <printOptions/>
  <pageMargins left="0.7875" right="0.7875" top="0.7875" bottom="0.7875" header="0.5118055555555555" footer="0.5118055555555555"/>
  <pageSetup cellComments="atEnd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0">
      <selection activeCell="J33" sqref="J33"/>
    </sheetView>
  </sheetViews>
  <sheetFormatPr defaultColWidth="9.140625" defaultRowHeight="12.75"/>
  <cols>
    <col min="3" max="3" width="14.57421875" style="0" customWidth="1"/>
    <col min="7" max="7" width="11.00390625" style="0" customWidth="1"/>
  </cols>
  <sheetData>
    <row r="1" spans="1:9" ht="12.75">
      <c r="A1" s="51"/>
      <c r="B1" s="51"/>
      <c r="C1" s="51"/>
      <c r="D1" s="51"/>
      <c r="E1" s="51"/>
      <c r="F1" s="51"/>
      <c r="G1" s="51"/>
      <c r="H1" s="1"/>
      <c r="I1" s="1"/>
    </row>
    <row r="2" spans="1:9" ht="12.75">
      <c r="A2" s="51"/>
      <c r="B2" s="165" t="s">
        <v>139</v>
      </c>
      <c r="C2" s="165"/>
      <c r="D2" s="165"/>
      <c r="E2" s="165"/>
      <c r="F2" s="165"/>
      <c r="G2" s="165"/>
      <c r="H2" s="1"/>
      <c r="I2" s="1"/>
    </row>
    <row r="3" spans="1:9" ht="12.75">
      <c r="A3" s="51"/>
      <c r="B3" s="166" t="s">
        <v>75</v>
      </c>
      <c r="C3" s="166"/>
      <c r="D3" s="166"/>
      <c r="E3" s="166"/>
      <c r="F3" s="166"/>
      <c r="G3" s="166"/>
      <c r="H3" s="1"/>
      <c r="I3" s="1"/>
    </row>
    <row r="4" spans="1:9" ht="12.75">
      <c r="A4" s="51"/>
      <c r="B4" s="166" t="s">
        <v>138</v>
      </c>
      <c r="C4" s="166"/>
      <c r="D4" s="166"/>
      <c r="E4" s="166"/>
      <c r="F4" s="166"/>
      <c r="G4" s="166"/>
      <c r="H4" s="1"/>
      <c r="I4" s="1"/>
    </row>
    <row r="5" spans="1:9" ht="12.75">
      <c r="A5" s="51"/>
      <c r="B5" s="244"/>
      <c r="C5" s="244"/>
      <c r="D5" s="244"/>
      <c r="E5" s="244"/>
      <c r="F5" s="244"/>
      <c r="G5" s="51"/>
      <c r="H5" s="1"/>
      <c r="I5" s="1"/>
    </row>
    <row r="6" spans="1:9" ht="12.75">
      <c r="A6" s="51"/>
      <c r="B6" s="51"/>
      <c r="C6" s="51"/>
      <c r="D6" s="51"/>
      <c r="E6" s="51"/>
      <c r="F6" s="51"/>
      <c r="G6" s="51"/>
      <c r="H6" s="1"/>
      <c r="I6" s="1"/>
    </row>
    <row r="7" spans="1:9" ht="12.75">
      <c r="A7" s="184" t="s">
        <v>0</v>
      </c>
      <c r="B7" s="184"/>
      <c r="C7" s="184"/>
      <c r="D7" s="185" t="s">
        <v>1</v>
      </c>
      <c r="E7" s="185" t="s">
        <v>2</v>
      </c>
      <c r="F7" s="185" t="s">
        <v>3</v>
      </c>
      <c r="G7" s="185" t="s">
        <v>4</v>
      </c>
      <c r="H7" s="1"/>
      <c r="I7" s="1"/>
    </row>
    <row r="8" spans="1:9" ht="12.75">
      <c r="A8" s="51" t="s">
        <v>5</v>
      </c>
      <c r="B8" s="51"/>
      <c r="C8" s="51"/>
      <c r="D8" s="52"/>
      <c r="E8" s="52" t="s">
        <v>6</v>
      </c>
      <c r="F8" s="52" t="s">
        <v>7</v>
      </c>
      <c r="G8" s="52" t="s">
        <v>8</v>
      </c>
      <c r="H8" s="1"/>
      <c r="I8" s="1"/>
    </row>
    <row r="9" spans="1:9" ht="12.75">
      <c r="A9" s="248" t="s">
        <v>9</v>
      </c>
      <c r="B9" s="248"/>
      <c r="C9" s="248"/>
      <c r="D9" s="248"/>
      <c r="E9" s="248"/>
      <c r="F9" s="248"/>
      <c r="G9" s="248"/>
      <c r="H9" s="1"/>
      <c r="I9" s="1"/>
    </row>
    <row r="10" spans="1:9" ht="12.75">
      <c r="A10" s="51" t="s">
        <v>10</v>
      </c>
      <c r="B10" s="51"/>
      <c r="C10" s="51"/>
      <c r="D10" s="51"/>
      <c r="E10" s="52">
        <v>1</v>
      </c>
      <c r="F10" s="53">
        <v>22</v>
      </c>
      <c r="G10" s="169">
        <f aca="true" t="shared" si="0" ref="G10:G17">E10*F10</f>
        <v>22</v>
      </c>
      <c r="H10" s="17"/>
      <c r="I10" s="1"/>
    </row>
    <row r="11" spans="1:9" ht="12.75">
      <c r="A11" s="184" t="s">
        <v>11</v>
      </c>
      <c r="B11" s="184"/>
      <c r="C11" s="184"/>
      <c r="D11" s="184"/>
      <c r="E11" s="185">
        <v>1</v>
      </c>
      <c r="F11" s="186">
        <v>30</v>
      </c>
      <c r="G11" s="187">
        <f t="shared" si="0"/>
        <v>30</v>
      </c>
      <c r="H11" s="1"/>
      <c r="I11" s="1"/>
    </row>
    <row r="12" spans="1:9" ht="12.75">
      <c r="A12" s="51" t="s">
        <v>12</v>
      </c>
      <c r="B12" s="51"/>
      <c r="C12" s="51"/>
      <c r="D12" s="52" t="s">
        <v>13</v>
      </c>
      <c r="E12" s="52">
        <v>450</v>
      </c>
      <c r="F12" s="53">
        <v>0.84</v>
      </c>
      <c r="G12" s="169">
        <f t="shared" si="0"/>
        <v>378</v>
      </c>
      <c r="H12" s="1"/>
      <c r="I12" s="1"/>
    </row>
    <row r="13" spans="1:9" ht="12.75">
      <c r="A13" s="184" t="s">
        <v>14</v>
      </c>
      <c r="B13" s="184"/>
      <c r="C13" s="184"/>
      <c r="D13" s="185" t="s">
        <v>13</v>
      </c>
      <c r="E13" s="185">
        <v>1600</v>
      </c>
      <c r="F13" s="184">
        <v>0.95</v>
      </c>
      <c r="G13" s="187">
        <f t="shared" si="0"/>
        <v>1520</v>
      </c>
      <c r="H13" s="1"/>
      <c r="I13" s="1"/>
    </row>
    <row r="14" spans="1:9" ht="12.75">
      <c r="A14" s="51" t="s">
        <v>15</v>
      </c>
      <c r="B14" s="51"/>
      <c r="C14" s="51"/>
      <c r="D14" s="52" t="s">
        <v>13</v>
      </c>
      <c r="E14" s="52">
        <v>400</v>
      </c>
      <c r="F14" s="53">
        <v>1.5</v>
      </c>
      <c r="G14" s="169">
        <f t="shared" si="0"/>
        <v>600</v>
      </c>
      <c r="H14" s="1"/>
      <c r="I14" s="1"/>
    </row>
    <row r="15" spans="1:9" ht="12.75">
      <c r="A15" s="184" t="s">
        <v>16</v>
      </c>
      <c r="B15" s="184"/>
      <c r="C15" s="184"/>
      <c r="D15" s="185" t="s">
        <v>13</v>
      </c>
      <c r="E15" s="185">
        <v>4.5</v>
      </c>
      <c r="F15" s="186">
        <v>2.6</v>
      </c>
      <c r="G15" s="187">
        <f t="shared" si="0"/>
        <v>11.700000000000001</v>
      </c>
      <c r="H15" s="1"/>
      <c r="I15" s="1"/>
    </row>
    <row r="16" spans="1:9" ht="12.75">
      <c r="A16" s="51" t="s">
        <v>17</v>
      </c>
      <c r="B16" s="51"/>
      <c r="C16" s="51"/>
      <c r="D16" s="52" t="s">
        <v>13</v>
      </c>
      <c r="E16" s="52">
        <v>4.5</v>
      </c>
      <c r="F16" s="53">
        <v>3</v>
      </c>
      <c r="G16" s="52">
        <f t="shared" si="0"/>
        <v>13.5</v>
      </c>
      <c r="H16" s="1"/>
      <c r="I16" s="1"/>
    </row>
    <row r="17" spans="1:9" ht="12.75">
      <c r="A17" s="184" t="s">
        <v>18</v>
      </c>
      <c r="B17" s="184"/>
      <c r="C17" s="184"/>
      <c r="D17" s="185" t="s">
        <v>19</v>
      </c>
      <c r="E17" s="185">
        <v>2</v>
      </c>
      <c r="F17" s="186">
        <v>125</v>
      </c>
      <c r="G17" s="187">
        <f t="shared" si="0"/>
        <v>250</v>
      </c>
      <c r="H17" s="1"/>
      <c r="I17" s="1"/>
    </row>
    <row r="18" spans="1:9" ht="12.75">
      <c r="A18" s="51" t="s">
        <v>20</v>
      </c>
      <c r="B18" s="51"/>
      <c r="C18" s="51"/>
      <c r="D18" s="52" t="s">
        <v>21</v>
      </c>
      <c r="E18" s="52">
        <v>1</v>
      </c>
      <c r="F18" s="53">
        <v>132.76</v>
      </c>
      <c r="G18" s="169">
        <f>F18</f>
        <v>132.76</v>
      </c>
      <c r="H18" s="1"/>
      <c r="I18" s="1"/>
    </row>
    <row r="19" spans="1:9" ht="12.75">
      <c r="A19" s="184" t="s">
        <v>22</v>
      </c>
      <c r="B19" s="184"/>
      <c r="C19" s="184"/>
      <c r="D19" s="185" t="s">
        <v>23</v>
      </c>
      <c r="E19" s="185"/>
      <c r="F19" s="186">
        <v>286</v>
      </c>
      <c r="G19" s="187">
        <f>F19</f>
        <v>286</v>
      </c>
      <c r="H19" s="1"/>
      <c r="I19" s="1"/>
    </row>
    <row r="20" spans="1:9" ht="12.75">
      <c r="A20" s="51" t="s">
        <v>24</v>
      </c>
      <c r="B20" s="51"/>
      <c r="C20" s="51"/>
      <c r="D20" s="52" t="s">
        <v>13</v>
      </c>
      <c r="E20" s="52">
        <v>1</v>
      </c>
      <c r="F20" s="53">
        <v>110</v>
      </c>
      <c r="G20" s="169">
        <f>E20*F20</f>
        <v>110</v>
      </c>
      <c r="H20" s="1"/>
      <c r="I20" s="1"/>
    </row>
    <row r="21" spans="1:9" ht="12.75">
      <c r="A21" s="249" t="s">
        <v>25</v>
      </c>
      <c r="B21" s="184"/>
      <c r="C21" s="184"/>
      <c r="D21" s="185" t="s">
        <v>23</v>
      </c>
      <c r="E21" s="185">
        <v>4</v>
      </c>
      <c r="F21" s="186">
        <v>10.6</v>
      </c>
      <c r="G21" s="187">
        <f>E21*F21</f>
        <v>42.4</v>
      </c>
      <c r="H21" s="1"/>
      <c r="I21" s="1"/>
    </row>
    <row r="22" spans="1:9" ht="12.75">
      <c r="A22" s="51" t="s">
        <v>26</v>
      </c>
      <c r="B22" s="51"/>
      <c r="C22" s="51"/>
      <c r="D22" s="52" t="s">
        <v>27</v>
      </c>
      <c r="E22" s="52">
        <v>40</v>
      </c>
      <c r="F22" s="53">
        <v>7</v>
      </c>
      <c r="G22" s="169">
        <f>E22*F22</f>
        <v>280</v>
      </c>
      <c r="H22" s="1"/>
      <c r="I22" s="32">
        <f>SUM(G10:G22)</f>
        <v>3676.36</v>
      </c>
    </row>
    <row r="23" spans="1:9" ht="12.75">
      <c r="A23" s="184" t="s">
        <v>28</v>
      </c>
      <c r="B23" s="184"/>
      <c r="C23" s="184"/>
      <c r="D23" s="250">
        <v>0.024</v>
      </c>
      <c r="E23" s="184"/>
      <c r="F23" s="184"/>
      <c r="G23" s="187">
        <f>(I22+I35)*2.4%</f>
        <v>216.63264</v>
      </c>
      <c r="H23" s="1"/>
      <c r="I23" s="32"/>
    </row>
    <row r="24" spans="1:9" ht="12.75">
      <c r="A24" s="51" t="s">
        <v>29</v>
      </c>
      <c r="B24" s="51"/>
      <c r="C24" s="51"/>
      <c r="D24" s="51"/>
      <c r="E24" s="51"/>
      <c r="F24" s="51"/>
      <c r="G24" s="169">
        <f>SUM(G10:G23)</f>
        <v>3892.99264</v>
      </c>
      <c r="H24" s="1"/>
      <c r="I24" s="1"/>
    </row>
    <row r="25" spans="1:9" ht="12.75">
      <c r="A25" s="184" t="s">
        <v>30</v>
      </c>
      <c r="B25" s="184"/>
      <c r="C25" s="184"/>
      <c r="D25" s="184"/>
      <c r="E25" s="184"/>
      <c r="F25" s="184"/>
      <c r="G25" s="185"/>
      <c r="H25" s="1"/>
      <c r="I25" s="1"/>
    </row>
    <row r="26" spans="1:9" ht="12.75">
      <c r="A26" s="51" t="s">
        <v>31</v>
      </c>
      <c r="B26" s="51"/>
      <c r="C26" s="51"/>
      <c r="D26" s="52" t="s">
        <v>32</v>
      </c>
      <c r="E26" s="52">
        <v>4</v>
      </c>
      <c r="F26" s="53">
        <v>60</v>
      </c>
      <c r="G26" s="169">
        <f aca="true" t="shared" si="1" ref="G26:G35">E26*F26</f>
        <v>240</v>
      </c>
      <c r="H26" s="1"/>
      <c r="I26" s="1"/>
    </row>
    <row r="27" spans="1:9" ht="12.75">
      <c r="A27" s="184" t="s">
        <v>33</v>
      </c>
      <c r="B27" s="184"/>
      <c r="C27" s="184"/>
      <c r="D27" s="185" t="s">
        <v>34</v>
      </c>
      <c r="E27" s="185">
        <v>6</v>
      </c>
      <c r="F27" s="186">
        <v>50</v>
      </c>
      <c r="G27" s="187">
        <f t="shared" si="1"/>
        <v>300</v>
      </c>
      <c r="H27" s="1"/>
      <c r="I27" s="1"/>
    </row>
    <row r="28" spans="1:9" ht="12.75">
      <c r="A28" s="51" t="s">
        <v>35</v>
      </c>
      <c r="B28" s="51"/>
      <c r="C28" s="51"/>
      <c r="D28" s="52" t="s">
        <v>32</v>
      </c>
      <c r="E28" s="52">
        <v>1</v>
      </c>
      <c r="F28" s="53">
        <v>60</v>
      </c>
      <c r="G28" s="169">
        <f t="shared" si="1"/>
        <v>60</v>
      </c>
      <c r="H28" s="1"/>
      <c r="I28" s="1"/>
    </row>
    <row r="29" spans="1:9" ht="12.75">
      <c r="A29" s="184" t="s">
        <v>36</v>
      </c>
      <c r="B29" s="184"/>
      <c r="C29" s="184"/>
      <c r="D29" s="185" t="s">
        <v>34</v>
      </c>
      <c r="E29" s="185">
        <v>5</v>
      </c>
      <c r="F29" s="186">
        <v>50</v>
      </c>
      <c r="G29" s="187">
        <f t="shared" si="1"/>
        <v>250</v>
      </c>
      <c r="H29" s="1"/>
      <c r="I29" s="1"/>
    </row>
    <row r="30" spans="1:9" ht="12.75">
      <c r="A30" s="51" t="s">
        <v>37</v>
      </c>
      <c r="B30" s="51"/>
      <c r="C30" s="51"/>
      <c r="D30" s="52" t="s">
        <v>38</v>
      </c>
      <c r="E30" s="52">
        <v>3</v>
      </c>
      <c r="F30" s="53">
        <v>50</v>
      </c>
      <c r="G30" s="169">
        <f t="shared" si="1"/>
        <v>150</v>
      </c>
      <c r="H30" s="1"/>
      <c r="I30" s="1"/>
    </row>
    <row r="31" spans="1:9" ht="12.75">
      <c r="A31" s="184" t="s">
        <v>39</v>
      </c>
      <c r="B31" s="184"/>
      <c r="C31" s="184"/>
      <c r="D31" s="185" t="s">
        <v>32</v>
      </c>
      <c r="E31" s="185">
        <v>2</v>
      </c>
      <c r="F31" s="186">
        <v>60</v>
      </c>
      <c r="G31" s="187">
        <f t="shared" si="1"/>
        <v>120</v>
      </c>
      <c r="H31" s="1"/>
      <c r="I31" s="1"/>
    </row>
    <row r="32" spans="1:9" ht="12.75">
      <c r="A32" s="51" t="s">
        <v>40</v>
      </c>
      <c r="B32" s="51"/>
      <c r="C32" s="51"/>
      <c r="D32" s="52" t="s">
        <v>34</v>
      </c>
      <c r="E32" s="52">
        <v>6</v>
      </c>
      <c r="F32" s="53">
        <v>45</v>
      </c>
      <c r="G32" s="169">
        <f t="shared" si="1"/>
        <v>270</v>
      </c>
      <c r="H32" s="1"/>
      <c r="I32" s="1"/>
    </row>
    <row r="33" spans="1:9" ht="12.75">
      <c r="A33" s="184" t="s">
        <v>41</v>
      </c>
      <c r="B33" s="184"/>
      <c r="C33" s="184"/>
      <c r="D33" s="185" t="s">
        <v>34</v>
      </c>
      <c r="E33" s="185">
        <v>30</v>
      </c>
      <c r="F33" s="186">
        <v>100</v>
      </c>
      <c r="G33" s="187">
        <f t="shared" si="1"/>
        <v>3000</v>
      </c>
      <c r="H33" s="1"/>
      <c r="I33" s="1"/>
    </row>
    <row r="34" spans="1:9" ht="12.75">
      <c r="A34" s="51" t="s">
        <v>42</v>
      </c>
      <c r="B34" s="51"/>
      <c r="C34" s="51"/>
      <c r="D34" s="52" t="s">
        <v>34</v>
      </c>
      <c r="E34" s="52">
        <v>10</v>
      </c>
      <c r="F34" s="53">
        <v>60</v>
      </c>
      <c r="G34" s="169">
        <f t="shared" si="1"/>
        <v>600</v>
      </c>
      <c r="H34" s="1"/>
      <c r="I34" s="1"/>
    </row>
    <row r="35" spans="1:9" ht="12.75">
      <c r="A35" s="184" t="s">
        <v>43</v>
      </c>
      <c r="B35" s="184"/>
      <c r="C35" s="184"/>
      <c r="D35" s="185" t="s">
        <v>44</v>
      </c>
      <c r="E35" s="185">
        <v>40</v>
      </c>
      <c r="F35" s="186">
        <v>9</v>
      </c>
      <c r="G35" s="187">
        <f t="shared" si="1"/>
        <v>360</v>
      </c>
      <c r="H35" s="1"/>
      <c r="I35" s="32">
        <f>SUM(G26:G35)</f>
        <v>5350</v>
      </c>
    </row>
    <row r="36" spans="1:9" ht="12.75">
      <c r="A36" s="51" t="s">
        <v>45</v>
      </c>
      <c r="B36" s="51"/>
      <c r="C36" s="51"/>
      <c r="D36" s="168">
        <v>0.1</v>
      </c>
      <c r="E36" s="52"/>
      <c r="F36" s="51"/>
      <c r="G36" s="169">
        <f>SUM(G26:G35)*10%</f>
        <v>535</v>
      </c>
      <c r="H36" s="1"/>
      <c r="I36" s="1"/>
    </row>
    <row r="37" spans="1:9" ht="12.75">
      <c r="A37" s="184" t="s">
        <v>46</v>
      </c>
      <c r="B37" s="184"/>
      <c r="C37" s="184"/>
      <c r="D37" s="184"/>
      <c r="E37" s="184"/>
      <c r="F37" s="184"/>
      <c r="G37" s="187">
        <f>SUM(G26:G36)</f>
        <v>5885</v>
      </c>
      <c r="H37" s="1"/>
      <c r="I37" s="1"/>
    </row>
    <row r="38" spans="1:9" ht="12.75">
      <c r="A38" s="51" t="s">
        <v>47</v>
      </c>
      <c r="B38" s="51"/>
      <c r="C38" s="51"/>
      <c r="D38" s="51"/>
      <c r="E38" s="51"/>
      <c r="F38" s="51"/>
      <c r="G38" s="169">
        <f>G24+G37</f>
        <v>9777.99264</v>
      </c>
      <c r="H38" s="1"/>
      <c r="I38" s="1"/>
    </row>
    <row r="39" spans="1:7" ht="12.75">
      <c r="A39" s="245" t="s">
        <v>77</v>
      </c>
      <c r="B39" s="92"/>
      <c r="C39" s="246"/>
      <c r="D39" s="246"/>
      <c r="E39" s="246"/>
      <c r="F39" s="246"/>
      <c r="G39" s="247"/>
    </row>
    <row r="40" spans="3:7" ht="12.75">
      <c r="C40" s="34"/>
      <c r="D40" s="34"/>
      <c r="E40" s="34"/>
      <c r="F40" s="34"/>
      <c r="G40" s="34"/>
    </row>
    <row r="41" spans="1:7" ht="18">
      <c r="A41" s="122" t="s">
        <v>48</v>
      </c>
      <c r="B41" s="123"/>
      <c r="C41" s="123"/>
      <c r="D41" s="123"/>
      <c r="E41" s="55"/>
      <c r="F41" s="56"/>
      <c r="G41" s="56">
        <f>G38/40</f>
        <v>244.449816</v>
      </c>
    </row>
    <row r="42" spans="3:7" ht="13.5" thickBot="1">
      <c r="C42" s="34"/>
      <c r="D42" s="34"/>
      <c r="E42" s="34"/>
      <c r="F42" s="34"/>
      <c r="G42" s="34"/>
    </row>
    <row r="43" spans="1:9" ht="12.75">
      <c r="A43" s="170" t="s">
        <v>141</v>
      </c>
      <c r="B43" s="171"/>
      <c r="C43" s="172"/>
      <c r="D43" s="172"/>
      <c r="E43" s="172"/>
      <c r="F43" s="172"/>
      <c r="G43" s="172"/>
      <c r="H43" s="171"/>
      <c r="I43" s="173"/>
    </row>
    <row r="44" spans="1:9" ht="13.5" thickBot="1">
      <c r="A44" s="174" t="s">
        <v>142</v>
      </c>
      <c r="B44" s="175"/>
      <c r="C44" s="176"/>
      <c r="D44" s="176"/>
      <c r="E44" s="176"/>
      <c r="F44" s="176"/>
      <c r="G44" s="176"/>
      <c r="H44" s="175"/>
      <c r="I44" s="177"/>
    </row>
    <row r="45" spans="1:7" ht="13.5" thickBot="1">
      <c r="A45" s="43"/>
      <c r="C45" s="34"/>
      <c r="D45" s="34"/>
      <c r="E45" s="34"/>
      <c r="F45" s="34"/>
      <c r="G45" s="34"/>
    </row>
    <row r="46" spans="1:9" ht="16.5" thickBot="1">
      <c r="A46" s="178" t="s">
        <v>70</v>
      </c>
      <c r="B46" s="179"/>
      <c r="C46" s="179"/>
      <c r="D46" s="179"/>
      <c r="E46" s="180"/>
      <c r="F46" s="196"/>
      <c r="G46" s="197">
        <f>I47/40</f>
        <v>259.11680495999997</v>
      </c>
      <c r="I46">
        <f>G38*6%</f>
        <v>586.6795584</v>
      </c>
    </row>
    <row r="47" spans="3:9" ht="13.5" thickBot="1">
      <c r="C47" s="34"/>
      <c r="D47" s="34"/>
      <c r="E47" s="34"/>
      <c r="F47" s="34"/>
      <c r="G47" s="34"/>
      <c r="I47" s="44">
        <f>I46+G38</f>
        <v>10364.6721984</v>
      </c>
    </row>
    <row r="48" spans="1:9" ht="13.5" thickBot="1">
      <c r="A48" s="101" t="s">
        <v>148</v>
      </c>
      <c r="B48" s="102"/>
      <c r="C48" s="102"/>
      <c r="D48" s="183"/>
      <c r="E48" s="1"/>
      <c r="F48" s="1"/>
      <c r="G48" s="46"/>
      <c r="H48" s="1"/>
      <c r="I48" s="1"/>
    </row>
  </sheetData>
  <sheetProtection/>
  <mergeCells count="6">
    <mergeCell ref="A41:D41"/>
    <mergeCell ref="A46:E46"/>
    <mergeCell ref="B3:G3"/>
    <mergeCell ref="B4:G4"/>
    <mergeCell ref="B5:F5"/>
    <mergeCell ref="A9:G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9">
      <selection activeCell="L46" sqref="L45:L46"/>
    </sheetView>
  </sheetViews>
  <sheetFormatPr defaultColWidth="9.140625" defaultRowHeight="12.75"/>
  <cols>
    <col min="3" max="3" width="15.00390625" style="0" customWidth="1"/>
    <col min="4" max="4" width="13.7109375" style="0" customWidth="1"/>
    <col min="5" max="5" width="9.421875" style="0" customWidth="1"/>
    <col min="6" max="6" width="11.28125" style="0" customWidth="1"/>
    <col min="7" max="7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" t="s">
        <v>140</v>
      </c>
      <c r="C2" s="2"/>
      <c r="D2" s="2"/>
      <c r="E2" s="2"/>
      <c r="F2" s="2"/>
      <c r="G2" s="2"/>
      <c r="H2" s="1"/>
      <c r="I2" s="1"/>
    </row>
    <row r="3" spans="1:9" ht="12.75">
      <c r="A3" s="1"/>
      <c r="B3" s="113" t="s">
        <v>75</v>
      </c>
      <c r="C3" s="113"/>
      <c r="D3" s="113"/>
      <c r="E3" s="113"/>
      <c r="F3" s="113"/>
      <c r="G3" s="2"/>
      <c r="H3" s="1"/>
      <c r="I3" s="1"/>
    </row>
    <row r="4" spans="1:9" ht="12.75">
      <c r="A4" s="1"/>
      <c r="B4" s="113" t="s">
        <v>68</v>
      </c>
      <c r="C4" s="113"/>
      <c r="D4" s="113"/>
      <c r="E4" s="113"/>
      <c r="F4" s="113"/>
      <c r="G4" s="2"/>
      <c r="H4" s="1"/>
      <c r="I4" s="1"/>
    </row>
    <row r="5" spans="1:9" ht="12.75">
      <c r="A5" s="1"/>
      <c r="B5" s="124"/>
      <c r="C5" s="124"/>
      <c r="D5" s="124"/>
      <c r="E5" s="124"/>
      <c r="F5" s="124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213" t="s">
        <v>0</v>
      </c>
      <c r="B7" s="214"/>
      <c r="C7" s="214"/>
      <c r="D7" s="219" t="s">
        <v>1</v>
      </c>
      <c r="E7" s="220" t="s">
        <v>2</v>
      </c>
      <c r="F7" s="219" t="s">
        <v>3</v>
      </c>
      <c r="G7" s="238" t="s">
        <v>4</v>
      </c>
      <c r="H7" s="1"/>
      <c r="I7" s="1"/>
    </row>
    <row r="8" spans="1:9" ht="12.75">
      <c r="A8" s="8" t="s">
        <v>5</v>
      </c>
      <c r="B8" s="9"/>
      <c r="C8" s="9"/>
      <c r="D8" s="10"/>
      <c r="E8" s="11" t="s">
        <v>6</v>
      </c>
      <c r="F8" s="10" t="s">
        <v>7</v>
      </c>
      <c r="G8" s="12" t="s">
        <v>8</v>
      </c>
      <c r="H8" s="1"/>
      <c r="I8" s="1"/>
    </row>
    <row r="9" spans="1:9" ht="12.75">
      <c r="A9" s="239" t="s">
        <v>9</v>
      </c>
      <c r="B9" s="240"/>
      <c r="C9" s="240"/>
      <c r="D9" s="240"/>
      <c r="E9" s="240"/>
      <c r="F9" s="240"/>
      <c r="G9" s="241"/>
      <c r="H9" s="1"/>
      <c r="I9" s="1"/>
    </row>
    <row r="10" spans="1:9" ht="12.75">
      <c r="A10" s="3" t="s">
        <v>10</v>
      </c>
      <c r="B10" s="4"/>
      <c r="C10" s="4"/>
      <c r="D10" s="14"/>
      <c r="E10" s="15">
        <v>1</v>
      </c>
      <c r="F10" s="16">
        <v>22</v>
      </c>
      <c r="G10" s="203">
        <f aca="true" t="shared" si="0" ref="G10:G17">E10*F10</f>
        <v>22</v>
      </c>
      <c r="H10" s="17"/>
      <c r="I10" s="1"/>
    </row>
    <row r="11" spans="1:9" ht="12.75">
      <c r="A11" s="213" t="s">
        <v>11</v>
      </c>
      <c r="B11" s="214"/>
      <c r="C11" s="214"/>
      <c r="D11" s="215"/>
      <c r="E11" s="216">
        <v>1</v>
      </c>
      <c r="F11" s="217">
        <v>30</v>
      </c>
      <c r="G11" s="218">
        <f t="shared" si="0"/>
        <v>30</v>
      </c>
      <c r="H11" s="1"/>
      <c r="I11" s="1"/>
    </row>
    <row r="12" spans="1:9" ht="12.75">
      <c r="A12" s="3" t="s">
        <v>12</v>
      </c>
      <c r="B12" s="4"/>
      <c r="C12" s="4"/>
      <c r="D12" s="5" t="s">
        <v>13</v>
      </c>
      <c r="E12" s="6">
        <v>350</v>
      </c>
      <c r="F12" s="37">
        <v>0.84</v>
      </c>
      <c r="G12" s="204">
        <f t="shared" si="0"/>
        <v>294</v>
      </c>
      <c r="H12" s="1"/>
      <c r="I12" s="1"/>
    </row>
    <row r="13" spans="1:9" ht="12.75">
      <c r="A13" s="230" t="s">
        <v>14</v>
      </c>
      <c r="B13" s="231"/>
      <c r="C13" s="231"/>
      <c r="D13" s="216" t="s">
        <v>13</v>
      </c>
      <c r="E13" s="232">
        <v>1200</v>
      </c>
      <c r="F13" s="215">
        <v>0.95</v>
      </c>
      <c r="G13" s="233">
        <f t="shared" si="0"/>
        <v>1140</v>
      </c>
      <c r="H13" s="1"/>
      <c r="I13" s="1"/>
    </row>
    <row r="14" spans="1:9" ht="12.75">
      <c r="A14" s="23" t="s">
        <v>15</v>
      </c>
      <c r="B14" s="1"/>
      <c r="C14" s="1"/>
      <c r="D14" s="24" t="s">
        <v>13</v>
      </c>
      <c r="E14" s="25">
        <v>300</v>
      </c>
      <c r="F14" s="30">
        <v>1.5</v>
      </c>
      <c r="G14" s="206">
        <f t="shared" si="0"/>
        <v>450</v>
      </c>
      <c r="H14" s="1"/>
      <c r="I14" s="1"/>
    </row>
    <row r="15" spans="1:9" ht="12.75">
      <c r="A15" s="230" t="s">
        <v>16</v>
      </c>
      <c r="B15" s="231"/>
      <c r="C15" s="231"/>
      <c r="D15" s="216" t="s">
        <v>13</v>
      </c>
      <c r="E15" s="232">
        <v>4.5</v>
      </c>
      <c r="F15" s="217">
        <v>2.6</v>
      </c>
      <c r="G15" s="233">
        <f t="shared" si="0"/>
        <v>11.700000000000001</v>
      </c>
      <c r="H15" s="1"/>
      <c r="I15" s="1"/>
    </row>
    <row r="16" spans="1:9" ht="12.75">
      <c r="A16" s="23" t="s">
        <v>17</v>
      </c>
      <c r="B16" s="1"/>
      <c r="C16" s="1"/>
      <c r="D16" s="24" t="s">
        <v>13</v>
      </c>
      <c r="E16" s="25">
        <v>4.5</v>
      </c>
      <c r="F16" s="30">
        <v>3</v>
      </c>
      <c r="G16" s="50">
        <f t="shared" si="0"/>
        <v>13.5</v>
      </c>
      <c r="H16" s="1"/>
      <c r="I16" s="1"/>
    </row>
    <row r="17" spans="1:9" ht="12.75">
      <c r="A17" s="230" t="s">
        <v>18</v>
      </c>
      <c r="B17" s="231"/>
      <c r="C17" s="231"/>
      <c r="D17" s="216" t="s">
        <v>19</v>
      </c>
      <c r="E17" s="232">
        <v>2</v>
      </c>
      <c r="F17" s="217">
        <v>125</v>
      </c>
      <c r="G17" s="233">
        <f t="shared" si="0"/>
        <v>250</v>
      </c>
      <c r="H17" s="1"/>
      <c r="I17" s="1"/>
    </row>
    <row r="18" spans="1:9" ht="12.75">
      <c r="A18" s="23" t="s">
        <v>20</v>
      </c>
      <c r="B18" s="1"/>
      <c r="C18" s="1"/>
      <c r="D18" s="24" t="s">
        <v>21</v>
      </c>
      <c r="E18" s="25">
        <v>1</v>
      </c>
      <c r="F18" s="30">
        <v>132.76</v>
      </c>
      <c r="G18" s="206">
        <f>F18</f>
        <v>132.76</v>
      </c>
      <c r="H18" s="1"/>
      <c r="I18" s="1"/>
    </row>
    <row r="19" spans="1:9" ht="12.75">
      <c r="A19" s="230" t="s">
        <v>22</v>
      </c>
      <c r="B19" s="231"/>
      <c r="C19" s="231"/>
      <c r="D19" s="216" t="s">
        <v>23</v>
      </c>
      <c r="E19" s="232"/>
      <c r="F19" s="217">
        <v>286</v>
      </c>
      <c r="G19" s="233">
        <f>F19</f>
        <v>286</v>
      </c>
      <c r="H19" s="1"/>
      <c r="I19" s="1"/>
    </row>
    <row r="20" spans="1:9" ht="12.75">
      <c r="A20" s="23" t="s">
        <v>24</v>
      </c>
      <c r="B20" s="1"/>
      <c r="C20" s="1"/>
      <c r="D20" s="24" t="s">
        <v>13</v>
      </c>
      <c r="E20" s="25">
        <v>1</v>
      </c>
      <c r="F20" s="30">
        <v>110</v>
      </c>
      <c r="G20" s="206">
        <f>E20*F20</f>
        <v>110</v>
      </c>
      <c r="H20" s="1"/>
      <c r="I20" s="1"/>
    </row>
    <row r="21" spans="1:9" ht="12.75">
      <c r="A21" s="242" t="s">
        <v>25</v>
      </c>
      <c r="B21" s="231"/>
      <c r="C21" s="231"/>
      <c r="D21" s="216" t="s">
        <v>23</v>
      </c>
      <c r="E21" s="232">
        <v>4</v>
      </c>
      <c r="F21" s="217">
        <v>10.6</v>
      </c>
      <c r="G21" s="233">
        <f>E21*F21</f>
        <v>42.4</v>
      </c>
      <c r="H21" s="1"/>
      <c r="I21" s="1"/>
    </row>
    <row r="22" spans="1:9" ht="12.75">
      <c r="A22" s="19" t="s">
        <v>26</v>
      </c>
      <c r="B22" s="20"/>
      <c r="C22" s="20"/>
      <c r="D22" s="15" t="s">
        <v>27</v>
      </c>
      <c r="E22" s="21">
        <v>30</v>
      </c>
      <c r="F22" s="16">
        <v>7</v>
      </c>
      <c r="G22" s="205">
        <f>E22*F22</f>
        <v>210</v>
      </c>
      <c r="H22" s="1"/>
      <c r="I22" s="32">
        <f>SUM(G10:G22)</f>
        <v>2992.36</v>
      </c>
    </row>
    <row r="23" spans="1:10" ht="12.75">
      <c r="A23" s="230" t="s">
        <v>28</v>
      </c>
      <c r="B23" s="231"/>
      <c r="C23" s="231"/>
      <c r="D23" s="243">
        <v>0.024</v>
      </c>
      <c r="E23" s="231"/>
      <c r="F23" s="215"/>
      <c r="G23" s="233">
        <f>(I22+I35)*2.4%</f>
        <v>198.05664000000002</v>
      </c>
      <c r="H23" s="1"/>
      <c r="I23" s="32"/>
      <c r="J23" s="34"/>
    </row>
    <row r="24" spans="1:9" ht="12.75">
      <c r="A24" s="8" t="s">
        <v>29</v>
      </c>
      <c r="B24" s="9"/>
      <c r="C24" s="9"/>
      <c r="D24" s="35"/>
      <c r="E24" s="9"/>
      <c r="F24" s="35"/>
      <c r="G24" s="207">
        <f>SUM(G10:G23)</f>
        <v>3190.4166400000004</v>
      </c>
      <c r="H24" s="1"/>
      <c r="I24" s="1"/>
    </row>
    <row r="25" spans="1:9" ht="12.75">
      <c r="A25" s="223" t="s">
        <v>30</v>
      </c>
      <c r="B25" s="224"/>
      <c r="C25" s="224"/>
      <c r="D25" s="224"/>
      <c r="E25" s="224"/>
      <c r="F25" s="224"/>
      <c r="G25" s="229"/>
      <c r="H25" s="1"/>
      <c r="I25" s="1"/>
    </row>
    <row r="26" spans="1:9" ht="12.75">
      <c r="A26" s="3" t="s">
        <v>31</v>
      </c>
      <c r="B26" s="4"/>
      <c r="C26" s="4"/>
      <c r="D26" s="5" t="s">
        <v>32</v>
      </c>
      <c r="E26" s="6">
        <v>4</v>
      </c>
      <c r="F26" s="37">
        <v>60</v>
      </c>
      <c r="G26" s="204">
        <f aca="true" t="shared" si="1" ref="G26:G35">E26*F26</f>
        <v>240</v>
      </c>
      <c r="H26" s="1"/>
      <c r="I26" s="1"/>
    </row>
    <row r="27" spans="1:9" ht="12.75">
      <c r="A27" s="230" t="s">
        <v>33</v>
      </c>
      <c r="B27" s="231"/>
      <c r="C27" s="231"/>
      <c r="D27" s="216" t="s">
        <v>34</v>
      </c>
      <c r="E27" s="232">
        <v>6</v>
      </c>
      <c r="F27" s="217">
        <v>50</v>
      </c>
      <c r="G27" s="233">
        <f t="shared" si="1"/>
        <v>300</v>
      </c>
      <c r="H27" s="1"/>
      <c r="I27" s="1"/>
    </row>
    <row r="28" spans="1:9" ht="12.75">
      <c r="A28" s="3" t="s">
        <v>35</v>
      </c>
      <c r="B28" s="4"/>
      <c r="C28" s="4"/>
      <c r="D28" s="5" t="s">
        <v>32</v>
      </c>
      <c r="E28" s="6">
        <v>1</v>
      </c>
      <c r="F28" s="37">
        <v>60</v>
      </c>
      <c r="G28" s="204">
        <f t="shared" si="1"/>
        <v>60</v>
      </c>
      <c r="H28" s="1"/>
      <c r="I28" s="1"/>
    </row>
    <row r="29" spans="1:11" ht="12.75">
      <c r="A29" s="230" t="s">
        <v>36</v>
      </c>
      <c r="B29" s="231"/>
      <c r="C29" s="231"/>
      <c r="D29" s="216" t="s">
        <v>34</v>
      </c>
      <c r="E29" s="232">
        <v>5</v>
      </c>
      <c r="F29" s="217">
        <v>50</v>
      </c>
      <c r="G29" s="233">
        <f t="shared" si="1"/>
        <v>250</v>
      </c>
      <c r="H29" s="1"/>
      <c r="I29" s="1"/>
      <c r="K29" s="189"/>
    </row>
    <row r="30" spans="1:9" ht="12.75">
      <c r="A30" s="8" t="s">
        <v>37</v>
      </c>
      <c r="B30" s="9"/>
      <c r="C30" s="9"/>
      <c r="D30" s="10" t="s">
        <v>38</v>
      </c>
      <c r="E30" s="11">
        <v>3</v>
      </c>
      <c r="F30" s="38">
        <v>50</v>
      </c>
      <c r="G30" s="207">
        <f t="shared" si="1"/>
        <v>150</v>
      </c>
      <c r="H30" s="1"/>
      <c r="I30" s="1"/>
    </row>
    <row r="31" spans="1:9" ht="12.75">
      <c r="A31" s="223" t="s">
        <v>39</v>
      </c>
      <c r="B31" s="224"/>
      <c r="C31" s="224"/>
      <c r="D31" s="225" t="s">
        <v>32</v>
      </c>
      <c r="E31" s="226">
        <v>2</v>
      </c>
      <c r="F31" s="227">
        <v>60</v>
      </c>
      <c r="G31" s="228">
        <f t="shared" si="1"/>
        <v>120</v>
      </c>
      <c r="H31" s="1"/>
      <c r="I31" s="1"/>
    </row>
    <row r="32" spans="1:9" ht="12.75">
      <c r="A32" s="19" t="s">
        <v>40</v>
      </c>
      <c r="B32" s="20"/>
      <c r="C32" s="20"/>
      <c r="D32" s="15" t="s">
        <v>34</v>
      </c>
      <c r="E32" s="21">
        <v>6</v>
      </c>
      <c r="F32" s="16">
        <v>45</v>
      </c>
      <c r="G32" s="205">
        <f t="shared" si="1"/>
        <v>270</v>
      </c>
      <c r="H32" s="1"/>
      <c r="I32" s="1"/>
    </row>
    <row r="33" spans="1:9" ht="12.75">
      <c r="A33" s="223" t="s">
        <v>41</v>
      </c>
      <c r="B33" s="224"/>
      <c r="C33" s="224"/>
      <c r="D33" s="225" t="s">
        <v>34</v>
      </c>
      <c r="E33" s="226">
        <v>30</v>
      </c>
      <c r="F33" s="227">
        <v>100</v>
      </c>
      <c r="G33" s="228">
        <f t="shared" si="1"/>
        <v>3000</v>
      </c>
      <c r="H33" s="1"/>
      <c r="I33" s="1"/>
    </row>
    <row r="34" spans="1:9" ht="12.75">
      <c r="A34" s="19" t="s">
        <v>42</v>
      </c>
      <c r="B34" s="20"/>
      <c r="C34" s="20"/>
      <c r="D34" s="15" t="s">
        <v>34</v>
      </c>
      <c r="E34" s="21">
        <v>10</v>
      </c>
      <c r="F34" s="16">
        <v>60</v>
      </c>
      <c r="G34" s="205">
        <f t="shared" si="1"/>
        <v>600</v>
      </c>
      <c r="H34" s="1"/>
      <c r="I34" s="1"/>
    </row>
    <row r="35" spans="1:9" ht="12.75">
      <c r="A35" s="208" t="s">
        <v>43</v>
      </c>
      <c r="B35" s="209"/>
      <c r="C35" s="209"/>
      <c r="D35" s="210" t="s">
        <v>44</v>
      </c>
      <c r="E35" s="211">
        <v>30</v>
      </c>
      <c r="F35" s="234">
        <v>9</v>
      </c>
      <c r="G35" s="235">
        <f t="shared" si="1"/>
        <v>270</v>
      </c>
      <c r="H35" s="1"/>
      <c r="I35" s="32">
        <f>SUM(G26:G35)</f>
        <v>5260</v>
      </c>
    </row>
    <row r="36" spans="1:9" ht="12.75">
      <c r="A36" s="23" t="s">
        <v>45</v>
      </c>
      <c r="B36" s="1"/>
      <c r="C36" s="1"/>
      <c r="D36" s="39">
        <v>0.1</v>
      </c>
      <c r="E36" s="25"/>
      <c r="F36" s="26"/>
      <c r="G36" s="206">
        <f>SUM(G26:G35)*10%</f>
        <v>526</v>
      </c>
      <c r="H36" s="1"/>
      <c r="I36" s="1"/>
    </row>
    <row r="37" spans="1:9" ht="12.75">
      <c r="A37" s="230" t="s">
        <v>46</v>
      </c>
      <c r="B37" s="231"/>
      <c r="C37" s="231"/>
      <c r="D37" s="215"/>
      <c r="E37" s="231"/>
      <c r="F37" s="215"/>
      <c r="G37" s="233">
        <f>SUM(G26:G36)</f>
        <v>5786</v>
      </c>
      <c r="H37" s="1"/>
      <c r="I37" s="1"/>
    </row>
    <row r="38" spans="1:9" ht="12.75">
      <c r="A38" s="8" t="s">
        <v>47</v>
      </c>
      <c r="B38" s="9"/>
      <c r="C38" s="9"/>
      <c r="D38" s="9"/>
      <c r="E38" s="9"/>
      <c r="F38" s="9"/>
      <c r="G38" s="207">
        <f>G24+G37</f>
        <v>8976.41664</v>
      </c>
      <c r="H38" s="1"/>
      <c r="I38" s="1"/>
    </row>
    <row r="39" spans="1:7" ht="12.75">
      <c r="A39" s="61" t="s">
        <v>77</v>
      </c>
      <c r="C39" s="34"/>
      <c r="D39" s="34"/>
      <c r="E39" s="34"/>
      <c r="F39" s="34"/>
      <c r="G39" s="34"/>
    </row>
    <row r="40" spans="3:7" ht="12.75">
      <c r="C40" s="34"/>
      <c r="D40" s="34"/>
      <c r="E40" s="34"/>
      <c r="F40" s="34"/>
      <c r="G40" s="34"/>
    </row>
    <row r="41" spans="1:7" ht="27.75" customHeight="1">
      <c r="A41" s="122" t="s">
        <v>48</v>
      </c>
      <c r="B41" s="123"/>
      <c r="C41" s="123"/>
      <c r="D41" s="123"/>
      <c r="E41" s="55"/>
      <c r="F41" s="56"/>
      <c r="G41" s="56">
        <f>G38/30</f>
        <v>299.213888</v>
      </c>
    </row>
    <row r="42" spans="3:7" ht="13.5" thickBot="1">
      <c r="C42" s="34"/>
      <c r="D42" s="34"/>
      <c r="E42" s="34"/>
      <c r="F42" s="34"/>
      <c r="G42" s="34"/>
    </row>
    <row r="43" spans="1:8" ht="12.75">
      <c r="A43" s="170" t="s">
        <v>141</v>
      </c>
      <c r="B43" s="171"/>
      <c r="C43" s="172"/>
      <c r="D43" s="172"/>
      <c r="E43" s="172"/>
      <c r="F43" s="172"/>
      <c r="G43" s="172"/>
      <c r="H43" s="173"/>
    </row>
    <row r="44" spans="1:8" ht="13.5" thickBot="1">
      <c r="A44" s="174" t="s">
        <v>142</v>
      </c>
      <c r="B44" s="175"/>
      <c r="C44" s="176"/>
      <c r="D44" s="176"/>
      <c r="E44" s="176"/>
      <c r="F44" s="176"/>
      <c r="G44" s="176"/>
      <c r="H44" s="177"/>
    </row>
    <row r="45" spans="1:7" ht="13.5" thickBot="1">
      <c r="A45" s="43"/>
      <c r="C45" s="34"/>
      <c r="D45" s="34"/>
      <c r="E45" s="34"/>
      <c r="F45" s="34"/>
      <c r="G45" s="34"/>
    </row>
    <row r="46" spans="1:11" ht="16.5" thickBot="1">
      <c r="A46" s="178" t="s">
        <v>70</v>
      </c>
      <c r="B46" s="179"/>
      <c r="C46" s="179"/>
      <c r="D46" s="179"/>
      <c r="E46" s="180"/>
      <c r="F46" s="196"/>
      <c r="G46" s="197">
        <f>I47/30</f>
        <v>317.16672128</v>
      </c>
      <c r="I46">
        <f>G38*6%</f>
        <v>538.5849983999999</v>
      </c>
      <c r="K46" s="44"/>
    </row>
    <row r="47" spans="3:9" ht="13.5" thickBot="1">
      <c r="C47" s="34"/>
      <c r="D47" s="34"/>
      <c r="E47" s="34"/>
      <c r="F47" s="34"/>
      <c r="G47" s="34"/>
      <c r="I47" s="44">
        <f>I46+G38</f>
        <v>9515.0016384</v>
      </c>
    </row>
    <row r="48" spans="1:9" s="43" customFormat="1" ht="13.5" thickBot="1">
      <c r="A48" s="101" t="s">
        <v>148</v>
      </c>
      <c r="B48" s="102"/>
      <c r="C48" s="102"/>
      <c r="D48" s="183"/>
      <c r="E48" s="1"/>
      <c r="F48" s="1"/>
      <c r="G48" s="46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4" ht="12.75">
      <c r="A50" s="1"/>
      <c r="B50" s="1"/>
      <c r="C50" s="1"/>
      <c r="D50" s="1"/>
    </row>
    <row r="52" spans="1:7" ht="12.75">
      <c r="A52" s="1"/>
      <c r="B52" s="1"/>
      <c r="C52" s="1"/>
      <c r="D52" s="1"/>
      <c r="E52" s="1"/>
      <c r="F52" s="1"/>
      <c r="G52" s="1"/>
    </row>
    <row r="53" spans="1:6" ht="12.75">
      <c r="A53" s="1"/>
      <c r="B53" s="1"/>
      <c r="C53" s="1"/>
      <c r="D53" s="1"/>
      <c r="E53" s="1"/>
      <c r="F53" s="1"/>
    </row>
  </sheetData>
  <sheetProtection selectLockedCells="1" selectUnlockedCells="1"/>
  <mergeCells count="6">
    <mergeCell ref="A46:E46"/>
    <mergeCell ref="A41:D41"/>
    <mergeCell ref="B3:F3"/>
    <mergeCell ref="B4:F4"/>
    <mergeCell ref="A9:G9"/>
    <mergeCell ref="B5:F5"/>
  </mergeCells>
  <printOptions/>
  <pageMargins left="0.7875" right="0.7875" top="0.7875" bottom="0.7875" header="0.5118055555555555" footer="0.5118055555555555"/>
  <pageSetup cellComments="atEnd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9">
      <selection activeCell="I40" sqref="I40"/>
    </sheetView>
  </sheetViews>
  <sheetFormatPr defaultColWidth="9.140625" defaultRowHeight="12.75"/>
  <cols>
    <col min="3" max="4" width="14.00390625" style="0" customWidth="1"/>
    <col min="5" max="5" width="11.8515625" style="0" customWidth="1"/>
    <col min="6" max="6" width="10.57421875" style="0" customWidth="1"/>
    <col min="7" max="7" width="10.00390625" style="0" customWidth="1"/>
    <col min="9" max="9" width="21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" t="s">
        <v>140</v>
      </c>
      <c r="C2" s="2"/>
      <c r="D2" s="2"/>
      <c r="E2" s="2"/>
      <c r="F2" s="2"/>
      <c r="G2" s="2"/>
      <c r="H2" s="2"/>
      <c r="I2" s="1"/>
    </row>
    <row r="3" spans="1:9" ht="12.75">
      <c r="A3" s="1"/>
      <c r="B3" s="113" t="s">
        <v>75</v>
      </c>
      <c r="C3" s="113"/>
      <c r="D3" s="113"/>
      <c r="E3" s="113"/>
      <c r="F3" s="113"/>
      <c r="G3" s="2"/>
      <c r="H3" s="2"/>
      <c r="I3" s="1"/>
    </row>
    <row r="4" spans="1:9" ht="12.75">
      <c r="A4" s="1"/>
      <c r="B4" s="113" t="s">
        <v>69</v>
      </c>
      <c r="C4" s="113"/>
      <c r="D4" s="113"/>
      <c r="E4" s="113"/>
      <c r="F4" s="113"/>
      <c r="G4" s="2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3" t="s">
        <v>0</v>
      </c>
      <c r="B7" s="4"/>
      <c r="C7" s="4"/>
      <c r="D7" s="5" t="s">
        <v>1</v>
      </c>
      <c r="E7" s="6" t="s">
        <v>2</v>
      </c>
      <c r="F7" s="5" t="s">
        <v>3</v>
      </c>
      <c r="G7" s="7" t="s">
        <v>4</v>
      </c>
      <c r="H7" s="1"/>
      <c r="I7" s="1"/>
    </row>
    <row r="8" spans="1:9" ht="12.75">
      <c r="A8" s="208" t="s">
        <v>5</v>
      </c>
      <c r="B8" s="209"/>
      <c r="C8" s="209"/>
      <c r="D8" s="210"/>
      <c r="E8" s="211" t="s">
        <v>6</v>
      </c>
      <c r="F8" s="210" t="s">
        <v>7</v>
      </c>
      <c r="G8" s="212" t="s">
        <v>8</v>
      </c>
      <c r="H8" s="1"/>
      <c r="I8" s="1"/>
    </row>
    <row r="9" spans="1:9" ht="12.75">
      <c r="A9" s="3" t="s">
        <v>9</v>
      </c>
      <c r="B9" s="4"/>
      <c r="C9" s="4"/>
      <c r="D9" s="4"/>
      <c r="E9" s="4"/>
      <c r="F9" s="4"/>
      <c r="G9" s="13"/>
      <c r="H9" s="1"/>
      <c r="I9" s="1"/>
    </row>
    <row r="10" spans="1:9" ht="12.75">
      <c r="A10" s="213" t="s">
        <v>49</v>
      </c>
      <c r="B10" s="214"/>
      <c r="C10" s="214"/>
      <c r="D10" s="215"/>
      <c r="E10" s="216">
        <v>1</v>
      </c>
      <c r="F10" s="217">
        <v>22</v>
      </c>
      <c r="G10" s="218">
        <f aca="true" t="shared" si="0" ref="G10:G17">E10*F10</f>
        <v>22</v>
      </c>
      <c r="H10" s="1"/>
      <c r="I10" s="1"/>
    </row>
    <row r="11" spans="1:9" ht="12.75">
      <c r="A11" s="3" t="s">
        <v>50</v>
      </c>
      <c r="B11" s="4"/>
      <c r="C11" s="4"/>
      <c r="D11" s="14"/>
      <c r="E11" s="15">
        <v>1</v>
      </c>
      <c r="F11" s="16">
        <v>30</v>
      </c>
      <c r="G11" s="203">
        <f t="shared" si="0"/>
        <v>30</v>
      </c>
      <c r="H11" s="1"/>
      <c r="I11" s="1"/>
    </row>
    <row r="12" spans="1:9" ht="12.75">
      <c r="A12" s="213" t="s">
        <v>12</v>
      </c>
      <c r="B12" s="214"/>
      <c r="C12" s="214"/>
      <c r="D12" s="219" t="s">
        <v>13</v>
      </c>
      <c r="E12" s="220">
        <v>220</v>
      </c>
      <c r="F12" s="221">
        <v>0.84</v>
      </c>
      <c r="G12" s="222">
        <f t="shared" si="0"/>
        <v>184.79999999999998</v>
      </c>
      <c r="H12" s="1"/>
      <c r="I12" s="1"/>
    </row>
    <row r="13" spans="1:9" ht="12.75">
      <c r="A13" s="19" t="s">
        <v>14</v>
      </c>
      <c r="B13" s="20"/>
      <c r="C13" s="20"/>
      <c r="D13" s="15" t="s">
        <v>13</v>
      </c>
      <c r="E13" s="21">
        <v>800</v>
      </c>
      <c r="F13" s="14">
        <v>0.95</v>
      </c>
      <c r="G13" s="205">
        <f t="shared" si="0"/>
        <v>760</v>
      </c>
      <c r="H13" s="1"/>
      <c r="I13" s="1"/>
    </row>
    <row r="14" spans="1:9" ht="12.75">
      <c r="A14" s="223" t="s">
        <v>15</v>
      </c>
      <c r="B14" s="224"/>
      <c r="C14" s="224"/>
      <c r="D14" s="225" t="s">
        <v>13</v>
      </c>
      <c r="E14" s="226">
        <v>200</v>
      </c>
      <c r="F14" s="227">
        <v>1.5</v>
      </c>
      <c r="G14" s="228">
        <f t="shared" si="0"/>
        <v>300</v>
      </c>
      <c r="H14" s="1"/>
      <c r="I14" s="1"/>
    </row>
    <row r="15" spans="1:9" ht="12.75">
      <c r="A15" s="19" t="s">
        <v>16</v>
      </c>
      <c r="B15" s="20"/>
      <c r="C15" s="20"/>
      <c r="D15" s="15" t="s">
        <v>13</v>
      </c>
      <c r="E15" s="21">
        <v>4.5</v>
      </c>
      <c r="F15" s="16">
        <v>2.6</v>
      </c>
      <c r="G15" s="205">
        <f>E15*F15</f>
        <v>11.700000000000001</v>
      </c>
      <c r="H15" s="1"/>
      <c r="I15" s="1"/>
    </row>
    <row r="16" spans="1:9" ht="12.75">
      <c r="A16" s="223" t="s">
        <v>17</v>
      </c>
      <c r="B16" s="224"/>
      <c r="C16" s="224"/>
      <c r="D16" s="225" t="s">
        <v>13</v>
      </c>
      <c r="E16" s="226">
        <v>4.5</v>
      </c>
      <c r="F16" s="227">
        <v>3</v>
      </c>
      <c r="G16" s="229">
        <f t="shared" si="0"/>
        <v>13.5</v>
      </c>
      <c r="H16" s="1"/>
      <c r="I16" s="1"/>
    </row>
    <row r="17" spans="1:9" ht="12.75">
      <c r="A17" s="19" t="s">
        <v>18</v>
      </c>
      <c r="B17" s="20"/>
      <c r="C17" s="20"/>
      <c r="D17" s="15" t="s">
        <v>19</v>
      </c>
      <c r="E17" s="21">
        <v>2</v>
      </c>
      <c r="F17" s="16">
        <v>125</v>
      </c>
      <c r="G17" s="205">
        <f t="shared" si="0"/>
        <v>250</v>
      </c>
      <c r="H17" s="1"/>
      <c r="I17" s="1"/>
    </row>
    <row r="18" spans="1:9" ht="12.75">
      <c r="A18" s="223" t="s">
        <v>20</v>
      </c>
      <c r="B18" s="224"/>
      <c r="C18" s="224"/>
      <c r="D18" s="225" t="s">
        <v>21</v>
      </c>
      <c r="E18" s="226">
        <v>1</v>
      </c>
      <c r="F18" s="227">
        <v>132.76</v>
      </c>
      <c r="G18" s="228">
        <f>F18</f>
        <v>132.76</v>
      </c>
      <c r="H18" s="1"/>
      <c r="I18" s="1"/>
    </row>
    <row r="19" spans="1:9" ht="12.75">
      <c r="A19" s="19" t="s">
        <v>22</v>
      </c>
      <c r="B19" s="20"/>
      <c r="C19" s="20"/>
      <c r="D19" s="15" t="s">
        <v>23</v>
      </c>
      <c r="E19" s="21"/>
      <c r="F19" s="16">
        <v>286</v>
      </c>
      <c r="G19" s="205">
        <f>F19</f>
        <v>286</v>
      </c>
      <c r="H19" s="1"/>
      <c r="I19" s="1"/>
    </row>
    <row r="20" spans="1:9" ht="12.75">
      <c r="A20" s="223" t="s">
        <v>24</v>
      </c>
      <c r="B20" s="224"/>
      <c r="C20" s="224"/>
      <c r="D20" s="225" t="s">
        <v>13</v>
      </c>
      <c r="E20" s="226">
        <v>1</v>
      </c>
      <c r="F20" s="227">
        <v>110</v>
      </c>
      <c r="G20" s="228">
        <f>E20*F20</f>
        <v>110</v>
      </c>
      <c r="H20" s="1"/>
      <c r="I20" s="1"/>
    </row>
    <row r="21" spans="1:9" ht="12.75">
      <c r="A21" s="31" t="s">
        <v>25</v>
      </c>
      <c r="B21" s="20"/>
      <c r="C21" s="20"/>
      <c r="D21" s="15" t="s">
        <v>23</v>
      </c>
      <c r="E21" s="21">
        <v>4</v>
      </c>
      <c r="F21" s="16">
        <v>10.6</v>
      </c>
      <c r="G21" s="205">
        <f>E21*F21</f>
        <v>42.4</v>
      </c>
      <c r="H21" s="1"/>
      <c r="I21" s="1"/>
    </row>
    <row r="22" spans="1:9" ht="12.75">
      <c r="A22" s="230" t="s">
        <v>26</v>
      </c>
      <c r="B22" s="231"/>
      <c r="C22" s="231"/>
      <c r="D22" s="216" t="s">
        <v>27</v>
      </c>
      <c r="E22" s="232">
        <v>20</v>
      </c>
      <c r="F22" s="217">
        <v>7</v>
      </c>
      <c r="G22" s="233">
        <f>E22*F22</f>
        <v>140</v>
      </c>
      <c r="H22" s="1"/>
      <c r="I22" s="32">
        <f>SUM(G10:G22)</f>
        <v>2283.1600000000003</v>
      </c>
    </row>
    <row r="23" spans="1:10" ht="12.75">
      <c r="A23" s="23" t="s">
        <v>28</v>
      </c>
      <c r="B23" s="1"/>
      <c r="C23" s="1"/>
      <c r="D23" s="45">
        <v>0.024</v>
      </c>
      <c r="E23" s="1"/>
      <c r="F23" s="26"/>
      <c r="G23" s="206">
        <f>(I22+I35)*2.4%</f>
        <v>174.55584</v>
      </c>
      <c r="H23" s="1"/>
      <c r="I23" s="32"/>
      <c r="J23" s="34"/>
    </row>
    <row r="24" spans="1:9" ht="12.75">
      <c r="A24" s="230" t="s">
        <v>29</v>
      </c>
      <c r="B24" s="231"/>
      <c r="C24" s="231"/>
      <c r="D24" s="215"/>
      <c r="E24" s="231"/>
      <c r="F24" s="215"/>
      <c r="G24" s="233">
        <f>SUM(G10:G23)</f>
        <v>2457.7158400000003</v>
      </c>
      <c r="H24" s="1"/>
      <c r="I24" s="1"/>
    </row>
    <row r="25" spans="1:9" ht="12.75">
      <c r="A25" s="23" t="s">
        <v>30</v>
      </c>
      <c r="B25" s="1"/>
      <c r="C25" s="1"/>
      <c r="D25" s="1"/>
      <c r="E25" s="1"/>
      <c r="F25" s="1"/>
      <c r="G25" s="50"/>
      <c r="H25" s="1"/>
      <c r="I25" s="1"/>
    </row>
    <row r="26" spans="1:9" ht="12.75">
      <c r="A26" s="213" t="s">
        <v>31</v>
      </c>
      <c r="B26" s="214"/>
      <c r="C26" s="214"/>
      <c r="D26" s="219" t="s">
        <v>32</v>
      </c>
      <c r="E26" s="220">
        <v>4</v>
      </c>
      <c r="F26" s="221">
        <v>60</v>
      </c>
      <c r="G26" s="222">
        <f aca="true" t="shared" si="1" ref="G26:G35">E26*F26</f>
        <v>240</v>
      </c>
      <c r="H26" s="1"/>
      <c r="I26" s="1"/>
    </row>
    <row r="27" spans="1:9" ht="12.75">
      <c r="A27" s="19" t="s">
        <v>33</v>
      </c>
      <c r="B27" s="20"/>
      <c r="C27" s="20"/>
      <c r="D27" s="15" t="s">
        <v>34</v>
      </c>
      <c r="E27" s="21">
        <v>6</v>
      </c>
      <c r="F27" s="16">
        <v>50</v>
      </c>
      <c r="G27" s="205">
        <f t="shared" si="1"/>
        <v>300</v>
      </c>
      <c r="H27" s="1"/>
      <c r="I27" s="1"/>
    </row>
    <row r="28" spans="1:9" ht="12.75">
      <c r="A28" s="213" t="s">
        <v>35</v>
      </c>
      <c r="B28" s="214"/>
      <c r="C28" s="214"/>
      <c r="D28" s="219" t="s">
        <v>32</v>
      </c>
      <c r="E28" s="220">
        <v>1</v>
      </c>
      <c r="F28" s="221">
        <v>60</v>
      </c>
      <c r="G28" s="222">
        <f t="shared" si="1"/>
        <v>60</v>
      </c>
      <c r="H28" s="1"/>
      <c r="I28" s="1"/>
    </row>
    <row r="29" spans="1:9" ht="12.75">
      <c r="A29" s="19" t="s">
        <v>36</v>
      </c>
      <c r="B29" s="20"/>
      <c r="C29" s="20"/>
      <c r="D29" s="15" t="s">
        <v>34</v>
      </c>
      <c r="E29" s="21">
        <v>5</v>
      </c>
      <c r="F29" s="16">
        <v>50</v>
      </c>
      <c r="G29" s="205">
        <f t="shared" si="1"/>
        <v>250</v>
      </c>
      <c r="H29" s="1"/>
      <c r="I29" s="1"/>
    </row>
    <row r="30" spans="1:9" ht="12.75">
      <c r="A30" s="208" t="s">
        <v>37</v>
      </c>
      <c r="B30" s="209"/>
      <c r="C30" s="209"/>
      <c r="D30" s="210" t="s">
        <v>38</v>
      </c>
      <c r="E30" s="211">
        <v>3</v>
      </c>
      <c r="F30" s="234">
        <v>50</v>
      </c>
      <c r="G30" s="235">
        <f t="shared" si="1"/>
        <v>150</v>
      </c>
      <c r="H30" s="1"/>
      <c r="I30" s="1"/>
    </row>
    <row r="31" spans="1:9" ht="12.75">
      <c r="A31" s="23" t="s">
        <v>39</v>
      </c>
      <c r="B31" s="1"/>
      <c r="C31" s="1"/>
      <c r="D31" s="24" t="s">
        <v>32</v>
      </c>
      <c r="E31" s="25">
        <v>2</v>
      </c>
      <c r="F31" s="30">
        <v>60</v>
      </c>
      <c r="G31" s="206">
        <f t="shared" si="1"/>
        <v>120</v>
      </c>
      <c r="H31" s="1"/>
      <c r="I31" s="1"/>
    </row>
    <row r="32" spans="1:9" ht="12.75">
      <c r="A32" s="230" t="s">
        <v>40</v>
      </c>
      <c r="B32" s="231"/>
      <c r="C32" s="231"/>
      <c r="D32" s="216" t="s">
        <v>34</v>
      </c>
      <c r="E32" s="232">
        <v>6</v>
      </c>
      <c r="F32" s="217">
        <v>45</v>
      </c>
      <c r="G32" s="233">
        <f t="shared" si="1"/>
        <v>270</v>
      </c>
      <c r="H32" s="1"/>
      <c r="I32" s="1"/>
    </row>
    <row r="33" spans="1:9" ht="12.75">
      <c r="A33" s="23" t="s">
        <v>41</v>
      </c>
      <c r="B33" s="1"/>
      <c r="C33" s="1"/>
      <c r="D33" s="24" t="s">
        <v>34</v>
      </c>
      <c r="E33" s="60">
        <v>30</v>
      </c>
      <c r="F33" s="30">
        <v>100</v>
      </c>
      <c r="G33" s="206">
        <f t="shared" si="1"/>
        <v>3000</v>
      </c>
      <c r="H33" s="1"/>
      <c r="I33" s="1"/>
    </row>
    <row r="34" spans="1:9" ht="12.75">
      <c r="A34" s="230" t="s">
        <v>42</v>
      </c>
      <c r="B34" s="231"/>
      <c r="C34" s="231"/>
      <c r="D34" s="216" t="s">
        <v>34</v>
      </c>
      <c r="E34" s="232">
        <v>7</v>
      </c>
      <c r="F34" s="217">
        <v>60</v>
      </c>
      <c r="G34" s="233">
        <f t="shared" si="1"/>
        <v>420</v>
      </c>
      <c r="H34" s="1"/>
      <c r="I34" s="1"/>
    </row>
    <row r="35" spans="1:9" ht="12.75">
      <c r="A35" s="8" t="s">
        <v>43</v>
      </c>
      <c r="B35" s="9"/>
      <c r="C35" s="9"/>
      <c r="D35" s="10" t="s">
        <v>44</v>
      </c>
      <c r="E35" s="11">
        <v>20</v>
      </c>
      <c r="F35" s="38">
        <v>9</v>
      </c>
      <c r="G35" s="207">
        <f t="shared" si="1"/>
        <v>180</v>
      </c>
      <c r="H35" s="1"/>
      <c r="I35" s="32">
        <f>SUM(G26:G35)</f>
        <v>4990</v>
      </c>
    </row>
    <row r="36" spans="1:9" ht="12.75">
      <c r="A36" s="223" t="s">
        <v>45</v>
      </c>
      <c r="B36" s="224"/>
      <c r="C36" s="224"/>
      <c r="D36" s="236">
        <v>0.1</v>
      </c>
      <c r="E36" s="226"/>
      <c r="F36" s="237"/>
      <c r="G36" s="228">
        <f>SUM(G26:G35)*10%</f>
        <v>499</v>
      </c>
      <c r="H36" s="1"/>
      <c r="I36" s="1"/>
    </row>
    <row r="37" spans="1:9" ht="12.75">
      <c r="A37" s="19" t="s">
        <v>46</v>
      </c>
      <c r="B37" s="20"/>
      <c r="C37" s="20"/>
      <c r="D37" s="14"/>
      <c r="E37" s="20"/>
      <c r="F37" s="14"/>
      <c r="G37" s="205">
        <f>SUM(G26:G36)</f>
        <v>5489</v>
      </c>
      <c r="H37" s="1"/>
      <c r="I37" s="1"/>
    </row>
    <row r="38" spans="1:9" ht="12.75">
      <c r="A38" s="208" t="s">
        <v>47</v>
      </c>
      <c r="B38" s="209"/>
      <c r="C38" s="209"/>
      <c r="D38" s="209"/>
      <c r="E38" s="209"/>
      <c r="F38" s="209"/>
      <c r="G38" s="235">
        <f>G24+G37</f>
        <v>7946.715840000001</v>
      </c>
      <c r="H38" s="1"/>
      <c r="I38" s="1"/>
    </row>
    <row r="39" spans="1:6" ht="12.75">
      <c r="A39" s="61" t="s">
        <v>77</v>
      </c>
      <c r="C39" s="34"/>
      <c r="D39" s="34"/>
      <c r="E39" s="34"/>
      <c r="F39" s="34"/>
    </row>
    <row r="40" spans="3:6" ht="13.5" thickBot="1">
      <c r="C40" s="34"/>
      <c r="D40" s="34"/>
      <c r="E40" s="34"/>
      <c r="F40" s="34"/>
    </row>
    <row r="41" spans="1:7" ht="26.25" customHeight="1" thickBot="1">
      <c r="A41" s="198" t="s">
        <v>51</v>
      </c>
      <c r="B41" s="199"/>
      <c r="C41" s="199"/>
      <c r="D41" s="200"/>
      <c r="E41" s="201"/>
      <c r="F41" s="202">
        <f>G38/20</f>
        <v>397.335792</v>
      </c>
      <c r="G41" s="183"/>
    </row>
    <row r="42" spans="3:6" ht="13.5" thickBot="1">
      <c r="C42" s="34"/>
      <c r="D42" s="34"/>
      <c r="E42" s="34"/>
      <c r="F42" s="34"/>
    </row>
    <row r="43" spans="1:8" ht="12.75">
      <c r="A43" s="170" t="s">
        <v>141</v>
      </c>
      <c r="B43" s="171"/>
      <c r="C43" s="172"/>
      <c r="D43" s="172"/>
      <c r="E43" s="172"/>
      <c r="F43" s="172"/>
      <c r="G43" s="171"/>
      <c r="H43" s="173"/>
    </row>
    <row r="44" spans="1:11" ht="13.5" thickBot="1">
      <c r="A44" s="174" t="s">
        <v>142</v>
      </c>
      <c r="B44" s="175"/>
      <c r="C44" s="176"/>
      <c r="D44" s="176"/>
      <c r="E44" s="176"/>
      <c r="F44" s="176"/>
      <c r="G44" s="175"/>
      <c r="H44" s="177"/>
      <c r="K44" s="44"/>
    </row>
    <row r="45" spans="1:6" ht="13.5" thickBot="1">
      <c r="A45" s="1"/>
      <c r="B45" s="1"/>
      <c r="C45" s="1"/>
      <c r="D45" s="1"/>
      <c r="E45" s="34"/>
      <c r="F45" s="34"/>
    </row>
    <row r="46" spans="1:11" ht="15" customHeight="1" thickBot="1">
      <c r="A46" s="178" t="s">
        <v>70</v>
      </c>
      <c r="B46" s="179"/>
      <c r="C46" s="179"/>
      <c r="D46" s="179"/>
      <c r="E46" s="180"/>
      <c r="F46" s="181"/>
      <c r="G46" s="182">
        <f>I47/20</f>
        <v>421.17593952000004</v>
      </c>
      <c r="I46" s="44">
        <f>G38*6%</f>
        <v>476.80295040000004</v>
      </c>
      <c r="K46" s="54"/>
    </row>
    <row r="47" spans="1:9" ht="13.5" thickBot="1">
      <c r="A47" s="1"/>
      <c r="B47" s="1"/>
      <c r="C47" s="1"/>
      <c r="D47" s="1"/>
      <c r="E47" s="34"/>
      <c r="F47" s="34"/>
      <c r="I47" s="44">
        <f>I46+G38</f>
        <v>8423.518790400001</v>
      </c>
    </row>
    <row r="48" spans="1:9" ht="13.5" thickBot="1">
      <c r="A48" s="101" t="s">
        <v>148</v>
      </c>
      <c r="B48" s="102"/>
      <c r="C48" s="102"/>
      <c r="D48" s="183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3:6" ht="12.75">
      <c r="C55" s="34"/>
      <c r="D55" s="34"/>
      <c r="E55" s="34"/>
      <c r="F55" s="34"/>
    </row>
    <row r="56" spans="3:6" ht="12.75">
      <c r="C56" s="34"/>
      <c r="D56" s="34"/>
      <c r="E56" s="34"/>
      <c r="F56" s="34"/>
    </row>
    <row r="57" spans="3:6" ht="12.75">
      <c r="C57" s="34"/>
      <c r="D57" s="34"/>
      <c r="E57" s="34"/>
      <c r="F57" s="34"/>
    </row>
    <row r="58" spans="2:6" ht="12.75">
      <c r="B58" s="34"/>
      <c r="C58" s="34"/>
      <c r="D58" s="34"/>
      <c r="E58" s="34"/>
      <c r="F58" s="34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  <row r="61" spans="3:6" ht="12.75">
      <c r="C61" s="34"/>
      <c r="D61" s="34"/>
      <c r="E61" s="34"/>
      <c r="F61" s="34"/>
    </row>
    <row r="62" spans="3:6" ht="12.75">
      <c r="C62" s="34"/>
      <c r="D62" s="34"/>
      <c r="E62" s="34"/>
      <c r="F62" s="34"/>
    </row>
    <row r="63" spans="3:6" ht="12.75">
      <c r="C63" s="34"/>
      <c r="D63" s="34"/>
      <c r="E63" s="34"/>
      <c r="F63" s="34"/>
    </row>
    <row r="64" spans="1:7" ht="12.75">
      <c r="A64" s="34"/>
      <c r="C64" s="34"/>
      <c r="D64" s="34"/>
      <c r="E64" s="34"/>
      <c r="F64" s="34"/>
      <c r="G64" s="34"/>
    </row>
    <row r="65" spans="3:7" ht="12.75">
      <c r="C65" s="34"/>
      <c r="D65" s="34"/>
      <c r="E65" s="34"/>
      <c r="F65" s="34"/>
      <c r="G65" s="34"/>
    </row>
    <row r="66" spans="1:6" ht="12.75">
      <c r="A66" s="34"/>
      <c r="C66" s="34"/>
      <c r="D66" s="34"/>
      <c r="E66" s="34"/>
      <c r="F66" s="34"/>
    </row>
    <row r="67" spans="1:7" ht="12.75">
      <c r="A67" s="34"/>
      <c r="C67" s="34"/>
      <c r="D67" s="34"/>
      <c r="E67" s="34"/>
      <c r="F67" s="34"/>
      <c r="G67" s="34"/>
    </row>
    <row r="68" spans="1:7" ht="12.75">
      <c r="A68" s="34"/>
      <c r="C68" s="34"/>
      <c r="D68" s="34"/>
      <c r="E68" s="34"/>
      <c r="F68" s="34"/>
      <c r="G68" s="34"/>
    </row>
    <row r="69" spans="1:7" ht="12.75">
      <c r="A69" s="34"/>
      <c r="C69" s="34"/>
      <c r="D69" s="34"/>
      <c r="E69" s="34"/>
      <c r="F69" s="34"/>
      <c r="G69" s="34"/>
    </row>
    <row r="70" spans="1:7" ht="12.75">
      <c r="A70" s="34"/>
      <c r="C70" s="34"/>
      <c r="D70" s="34"/>
      <c r="E70" s="34"/>
      <c r="F70" s="34"/>
      <c r="G70" s="34"/>
    </row>
    <row r="71" spans="1:7" ht="12.75">
      <c r="A71" s="34"/>
      <c r="C71" s="34"/>
      <c r="D71" s="34"/>
      <c r="E71" s="34"/>
      <c r="F71" s="34"/>
      <c r="G71" s="34"/>
    </row>
    <row r="72" spans="1:7" ht="12.75">
      <c r="A72" s="34"/>
      <c r="C72" s="34"/>
      <c r="D72" s="34"/>
      <c r="E72" s="34"/>
      <c r="F72" s="34"/>
      <c r="G72" s="34"/>
    </row>
    <row r="73" spans="1:7" ht="12.75">
      <c r="A73" s="34"/>
      <c r="C73" s="34"/>
      <c r="D73" s="34"/>
      <c r="E73" s="34"/>
      <c r="F73" s="34"/>
      <c r="G73" s="34"/>
    </row>
    <row r="74" spans="1:7" ht="12.75">
      <c r="A74" s="34"/>
      <c r="C74" s="34"/>
      <c r="D74" s="34"/>
      <c r="E74" s="34"/>
      <c r="F74" s="34"/>
      <c r="G74" s="34"/>
    </row>
    <row r="75" spans="1:7" ht="12.75">
      <c r="A75" s="34"/>
      <c r="C75" s="34"/>
      <c r="D75" s="34"/>
      <c r="E75" s="34"/>
      <c r="F75" s="34"/>
      <c r="G75" s="34"/>
    </row>
    <row r="76" spans="1:7" ht="12.75">
      <c r="A76" s="34"/>
      <c r="C76" s="34"/>
      <c r="D76" s="34"/>
      <c r="E76" s="34"/>
      <c r="F76" s="34"/>
      <c r="G76" s="34"/>
    </row>
    <row r="77" spans="1:7" ht="12.75">
      <c r="A77" s="34"/>
      <c r="C77" s="34"/>
      <c r="D77" s="34"/>
      <c r="E77" s="34"/>
      <c r="F77" s="34"/>
      <c r="G77" s="34"/>
    </row>
    <row r="78" spans="1:7" ht="12.75">
      <c r="A78" s="34"/>
      <c r="C78" s="34"/>
      <c r="D78" s="34"/>
      <c r="E78" s="34"/>
      <c r="F78" s="34"/>
      <c r="G78" s="34"/>
    </row>
    <row r="79" spans="1:7" ht="12.75">
      <c r="A79" s="34"/>
      <c r="C79" s="34"/>
      <c r="D79" s="34"/>
      <c r="E79" s="34"/>
      <c r="F79" s="34"/>
      <c r="G79" s="34"/>
    </row>
    <row r="80" spans="1:6" ht="12.75">
      <c r="A80" s="34"/>
      <c r="C80" s="34"/>
      <c r="D80" s="34"/>
      <c r="E80" s="34"/>
      <c r="F80" s="34"/>
    </row>
    <row r="81" spans="1:7" ht="12.75">
      <c r="A81" s="34"/>
      <c r="C81" s="34"/>
      <c r="D81" s="34"/>
      <c r="E81" s="34"/>
      <c r="F81" s="34"/>
      <c r="G81" s="34"/>
    </row>
    <row r="82" spans="1:7" ht="12.75">
      <c r="A82" s="34"/>
      <c r="C82" s="34"/>
      <c r="D82" s="34"/>
      <c r="E82" s="34"/>
      <c r="F82" s="34"/>
      <c r="G82" s="34"/>
    </row>
    <row r="83" spans="1:7" ht="12.75">
      <c r="A83" s="34"/>
      <c r="C83" s="34"/>
      <c r="D83" s="34"/>
      <c r="E83" s="34"/>
      <c r="F83" s="34"/>
      <c r="G83" s="34"/>
    </row>
    <row r="84" spans="1:7" ht="12.75">
      <c r="A84" s="34"/>
      <c r="C84" s="34"/>
      <c r="D84" s="34"/>
      <c r="E84" s="34"/>
      <c r="F84" s="34"/>
      <c r="G84" s="34"/>
    </row>
    <row r="85" spans="1:7" ht="12.75">
      <c r="A85" s="34"/>
      <c r="C85" s="34"/>
      <c r="D85" s="34"/>
      <c r="E85" s="34"/>
      <c r="F85" s="34"/>
      <c r="G85" s="34"/>
    </row>
    <row r="86" spans="1:7" ht="12.75">
      <c r="A86" s="34"/>
      <c r="C86" s="34"/>
      <c r="D86" s="34"/>
      <c r="E86" s="34"/>
      <c r="F86" s="34"/>
      <c r="G86" s="34"/>
    </row>
    <row r="87" spans="1:7" ht="12.75">
      <c r="A87" s="34"/>
      <c r="C87" s="34"/>
      <c r="D87" s="34"/>
      <c r="E87" s="34"/>
      <c r="F87" s="34"/>
      <c r="G87" s="34"/>
    </row>
    <row r="88" spans="1:7" ht="12.75">
      <c r="A88" s="34"/>
      <c r="C88" s="34"/>
      <c r="D88" s="34"/>
      <c r="E88" s="34"/>
      <c r="F88" s="34"/>
      <c r="G88" s="34"/>
    </row>
    <row r="89" spans="1:7" ht="12.75">
      <c r="A89" s="34"/>
      <c r="C89" s="34"/>
      <c r="D89" s="34"/>
      <c r="E89" s="34"/>
      <c r="F89" s="34"/>
      <c r="G89" s="34"/>
    </row>
    <row r="90" spans="1:7" ht="12.75">
      <c r="A90" s="34"/>
      <c r="C90" s="34"/>
      <c r="D90" s="34"/>
      <c r="E90" s="34"/>
      <c r="F90" s="34"/>
      <c r="G90" s="34"/>
    </row>
    <row r="91" spans="1:7" ht="12.75">
      <c r="A91" s="34"/>
      <c r="C91" s="34"/>
      <c r="D91" s="34"/>
      <c r="E91" s="34"/>
      <c r="F91" s="34"/>
      <c r="G91" s="34"/>
    </row>
    <row r="92" spans="1:7" ht="12.75">
      <c r="A92" s="34"/>
      <c r="C92" s="34"/>
      <c r="D92" s="34"/>
      <c r="E92" s="34"/>
      <c r="F92" s="34"/>
      <c r="G92" s="34"/>
    </row>
    <row r="93" spans="1:7" ht="12.75">
      <c r="A93" s="34"/>
      <c r="C93" s="34"/>
      <c r="D93" s="34"/>
      <c r="E93" s="34"/>
      <c r="F93" s="34"/>
      <c r="G93" s="34"/>
    </row>
    <row r="94" spans="3:6" ht="12.75">
      <c r="C94" s="34"/>
      <c r="D94" s="34"/>
      <c r="E94" s="34"/>
      <c r="F94" s="34"/>
    </row>
    <row r="95" spans="3:6" ht="12.75">
      <c r="C95" s="34"/>
      <c r="D95" s="34"/>
      <c r="E95" s="34"/>
      <c r="F95" s="34"/>
    </row>
    <row r="96" spans="3:6" ht="12.75">
      <c r="C96" s="34"/>
      <c r="D96" s="34"/>
      <c r="E96" s="34"/>
      <c r="F96" s="34"/>
    </row>
    <row r="97" spans="1:6" ht="12.75">
      <c r="A97" s="34"/>
      <c r="C97" s="34"/>
      <c r="D97" s="34"/>
      <c r="E97" s="34"/>
      <c r="F97" s="34"/>
    </row>
    <row r="98" spans="3:6" ht="12.75">
      <c r="C98" s="34"/>
      <c r="D98" s="34"/>
      <c r="E98" s="34"/>
      <c r="F98" s="34"/>
    </row>
    <row r="99" spans="3:6" ht="12.75">
      <c r="C99" s="34"/>
      <c r="D99" s="34"/>
      <c r="E99" s="34"/>
      <c r="F99" s="34"/>
    </row>
    <row r="100" spans="3:6" ht="12.75">
      <c r="C100" s="34"/>
      <c r="D100" s="34"/>
      <c r="E100" s="34"/>
      <c r="F100" s="34"/>
    </row>
    <row r="101" spans="3:6" ht="12.75">
      <c r="C101" s="34"/>
      <c r="D101" s="34"/>
      <c r="E101" s="34"/>
      <c r="F101" s="34"/>
    </row>
    <row r="102" spans="3:6" ht="12.75">
      <c r="C102" s="34"/>
      <c r="D102" s="34"/>
      <c r="E102" s="34"/>
      <c r="F102" s="34"/>
    </row>
    <row r="103" spans="1:6" ht="12.75">
      <c r="A103" s="34"/>
      <c r="C103" s="34"/>
      <c r="D103" s="34"/>
      <c r="E103" s="34"/>
      <c r="F103" s="34"/>
    </row>
    <row r="104" spans="2:6" ht="12.75">
      <c r="B104" s="34"/>
      <c r="C104" s="34"/>
      <c r="D104" s="34"/>
      <c r="E104" s="34"/>
      <c r="F104" s="34"/>
    </row>
    <row r="105" spans="3:6" ht="12.75">
      <c r="C105" s="34"/>
      <c r="D105" s="34"/>
      <c r="E105" s="34"/>
      <c r="F105" s="34"/>
    </row>
    <row r="106" spans="3:6" ht="12.75">
      <c r="C106" s="34"/>
      <c r="D106" s="34"/>
      <c r="E106" s="34"/>
      <c r="F106" s="34"/>
    </row>
    <row r="107" spans="3:6" ht="12.75">
      <c r="C107" s="34"/>
      <c r="D107" s="34"/>
      <c r="E107" s="34"/>
      <c r="F107" s="34"/>
    </row>
    <row r="108" spans="3:6" ht="12.75">
      <c r="C108" s="34"/>
      <c r="D108" s="34"/>
      <c r="E108" s="34"/>
      <c r="F108" s="34"/>
    </row>
    <row r="109" spans="3:6" ht="12.75">
      <c r="C109" s="34"/>
      <c r="D109" s="34"/>
      <c r="E109" s="34"/>
      <c r="F109" s="34"/>
    </row>
    <row r="110" spans="3:6" ht="12.75">
      <c r="C110" s="34"/>
      <c r="D110" s="34"/>
      <c r="E110" s="34"/>
      <c r="F110" s="34"/>
    </row>
    <row r="111" spans="2:6" ht="12.75">
      <c r="B111" s="34"/>
      <c r="C111" s="34"/>
      <c r="D111" s="34"/>
      <c r="E111" s="34"/>
      <c r="F111" s="34"/>
    </row>
    <row r="112" spans="3:6" ht="12.75">
      <c r="C112" s="34"/>
      <c r="D112" s="34"/>
      <c r="E112" s="34"/>
      <c r="F112" s="34"/>
    </row>
    <row r="113" spans="3:6" ht="12.75">
      <c r="C113" s="34"/>
      <c r="D113" s="34"/>
      <c r="E113" s="34"/>
      <c r="F113" s="34"/>
    </row>
    <row r="114" spans="3:6" ht="12.75">
      <c r="C114" s="34"/>
      <c r="D114" s="34"/>
      <c r="E114" s="34"/>
      <c r="F114" s="34"/>
    </row>
    <row r="115" spans="3:6" ht="12.75">
      <c r="C115" s="34"/>
      <c r="D115" s="34"/>
      <c r="E115" s="34"/>
      <c r="F115" s="34"/>
    </row>
    <row r="116" spans="3:6" ht="12.75">
      <c r="C116" s="34"/>
      <c r="D116" s="34"/>
      <c r="E116" s="34"/>
      <c r="F116" s="34"/>
    </row>
    <row r="117" spans="1:7" ht="12.75">
      <c r="A117" s="34"/>
      <c r="C117" s="34"/>
      <c r="D117" s="34"/>
      <c r="E117" s="34"/>
      <c r="F117" s="34"/>
      <c r="G117" s="34"/>
    </row>
    <row r="118" spans="3:7" ht="12.75">
      <c r="C118" s="34"/>
      <c r="D118" s="34"/>
      <c r="E118" s="34"/>
      <c r="F118" s="34"/>
      <c r="G118" s="34"/>
    </row>
    <row r="119" spans="1:6" ht="12.75">
      <c r="A119" s="34"/>
      <c r="C119" s="34"/>
      <c r="D119" s="34"/>
      <c r="E119" s="34"/>
      <c r="F119" s="34"/>
    </row>
    <row r="120" spans="1:7" ht="12.75">
      <c r="A120" s="34"/>
      <c r="C120" s="34"/>
      <c r="D120" s="34"/>
      <c r="E120" s="34"/>
      <c r="F120" s="34"/>
      <c r="G120" s="34"/>
    </row>
    <row r="121" spans="1:7" ht="12.75">
      <c r="A121" s="34"/>
      <c r="C121" s="34"/>
      <c r="D121" s="34"/>
      <c r="E121" s="34"/>
      <c r="F121" s="34"/>
      <c r="G121" s="34"/>
    </row>
    <row r="122" spans="1:7" ht="12.75">
      <c r="A122" s="34"/>
      <c r="C122" s="34"/>
      <c r="D122" s="34"/>
      <c r="E122" s="34"/>
      <c r="F122" s="34"/>
      <c r="G122" s="34"/>
    </row>
    <row r="123" spans="1:7" ht="12.75">
      <c r="A123" s="34"/>
      <c r="C123" s="34"/>
      <c r="D123" s="34"/>
      <c r="E123" s="34"/>
      <c r="F123" s="34"/>
      <c r="G123" s="34"/>
    </row>
    <row r="124" spans="1:7" ht="12.75">
      <c r="A124" s="34"/>
      <c r="C124" s="34"/>
      <c r="D124" s="34"/>
      <c r="E124" s="34"/>
      <c r="F124" s="34"/>
      <c r="G124" s="34"/>
    </row>
    <row r="125" spans="1:7" ht="12.75">
      <c r="A125" s="34"/>
      <c r="C125" s="34"/>
      <c r="D125" s="34"/>
      <c r="E125" s="34"/>
      <c r="F125" s="34"/>
      <c r="G125" s="34"/>
    </row>
    <row r="126" spans="1:7" ht="12.75">
      <c r="A126" s="34"/>
      <c r="C126" s="34"/>
      <c r="D126" s="34"/>
      <c r="E126" s="34"/>
      <c r="F126" s="34"/>
      <c r="G126" s="34"/>
    </row>
    <row r="127" spans="1:7" ht="12.75">
      <c r="A127" s="34"/>
      <c r="C127" s="34"/>
      <c r="D127" s="34"/>
      <c r="E127" s="34"/>
      <c r="F127" s="34"/>
      <c r="G127" s="34"/>
    </row>
    <row r="128" spans="1:7" ht="12.75">
      <c r="A128" s="34"/>
      <c r="C128" s="34"/>
      <c r="D128" s="34"/>
      <c r="E128" s="34"/>
      <c r="F128" s="34"/>
      <c r="G128" s="34"/>
    </row>
    <row r="129" spans="1:7" ht="12.75">
      <c r="A129" s="34"/>
      <c r="C129" s="34"/>
      <c r="D129" s="34"/>
      <c r="E129" s="34"/>
      <c r="F129" s="34"/>
      <c r="G129" s="34"/>
    </row>
    <row r="130" spans="1:7" ht="12.75">
      <c r="A130" s="34"/>
      <c r="C130" s="34"/>
      <c r="D130" s="34"/>
      <c r="E130" s="34"/>
      <c r="F130" s="34"/>
      <c r="G130" s="34"/>
    </row>
    <row r="131" spans="1:7" ht="12.75">
      <c r="A131" s="34"/>
      <c r="C131" s="34"/>
      <c r="D131" s="34"/>
      <c r="E131" s="34"/>
      <c r="F131" s="34"/>
      <c r="G131" s="34"/>
    </row>
    <row r="132" spans="1:7" ht="12.75">
      <c r="A132" s="34"/>
      <c r="C132" s="34"/>
      <c r="D132" s="34"/>
      <c r="E132" s="34"/>
      <c r="F132" s="34"/>
      <c r="G132" s="34"/>
    </row>
    <row r="133" spans="1:6" ht="12.75">
      <c r="A133" s="34"/>
      <c r="C133" s="34"/>
      <c r="D133" s="34"/>
      <c r="E133" s="34"/>
      <c r="F133" s="34"/>
    </row>
    <row r="134" spans="1:7" ht="12.75">
      <c r="A134" s="34"/>
      <c r="C134" s="34"/>
      <c r="D134" s="34"/>
      <c r="E134" s="34"/>
      <c r="F134" s="34"/>
      <c r="G134" s="34"/>
    </row>
    <row r="135" spans="1:7" ht="12.75">
      <c r="A135" s="34"/>
      <c r="C135" s="34"/>
      <c r="D135" s="34"/>
      <c r="E135" s="34"/>
      <c r="F135" s="34"/>
      <c r="G135" s="34"/>
    </row>
    <row r="136" spans="1:7" ht="12.75">
      <c r="A136" s="34"/>
      <c r="C136" s="34"/>
      <c r="D136" s="34"/>
      <c r="E136" s="34"/>
      <c r="F136" s="34"/>
      <c r="G136" s="34"/>
    </row>
    <row r="137" spans="1:7" ht="12.75">
      <c r="A137" s="34"/>
      <c r="C137" s="34"/>
      <c r="D137" s="34"/>
      <c r="E137" s="34"/>
      <c r="F137" s="34"/>
      <c r="G137" s="34"/>
    </row>
    <row r="138" spans="1:7" ht="12.75">
      <c r="A138" s="34"/>
      <c r="C138" s="34"/>
      <c r="D138" s="34"/>
      <c r="E138" s="34"/>
      <c r="F138" s="34"/>
      <c r="G138" s="34"/>
    </row>
    <row r="139" spans="1:7" ht="12.75">
      <c r="A139" s="34"/>
      <c r="C139" s="34"/>
      <c r="D139" s="34"/>
      <c r="E139" s="34"/>
      <c r="F139" s="34"/>
      <c r="G139" s="34"/>
    </row>
    <row r="140" spans="1:7" ht="12.75">
      <c r="A140" s="34"/>
      <c r="C140" s="34"/>
      <c r="D140" s="34"/>
      <c r="E140" s="34"/>
      <c r="F140" s="34"/>
      <c r="G140" s="34"/>
    </row>
    <row r="141" spans="1:7" ht="12.75">
      <c r="A141" s="34"/>
      <c r="C141" s="34"/>
      <c r="D141" s="34"/>
      <c r="E141" s="34"/>
      <c r="F141" s="34"/>
      <c r="G141" s="34"/>
    </row>
    <row r="142" spans="1:7" ht="12.75">
      <c r="A142" s="34"/>
      <c r="C142" s="34"/>
      <c r="D142" s="34"/>
      <c r="E142" s="34"/>
      <c r="F142" s="34"/>
      <c r="G142" s="34"/>
    </row>
    <row r="143" spans="1:7" ht="12.75">
      <c r="A143" s="34"/>
      <c r="C143" s="34"/>
      <c r="D143" s="34"/>
      <c r="E143" s="34"/>
      <c r="F143" s="34"/>
      <c r="G143" s="34"/>
    </row>
    <row r="144" spans="1:7" ht="12.75">
      <c r="A144" s="34"/>
      <c r="C144" s="34"/>
      <c r="D144" s="34"/>
      <c r="E144" s="34"/>
      <c r="F144" s="34"/>
      <c r="G144" s="34"/>
    </row>
    <row r="145" spans="1:7" ht="12.75">
      <c r="A145" s="34"/>
      <c r="C145" s="34"/>
      <c r="D145" s="34"/>
      <c r="E145" s="34"/>
      <c r="F145" s="34"/>
      <c r="G145" s="34"/>
    </row>
    <row r="146" spans="1:7" ht="12.75">
      <c r="A146" s="34"/>
      <c r="C146" s="34"/>
      <c r="D146" s="34"/>
      <c r="E146" s="34"/>
      <c r="F146" s="34"/>
      <c r="G146" s="34"/>
    </row>
    <row r="147" spans="3:6" ht="12.75">
      <c r="C147" s="34"/>
      <c r="D147" s="34"/>
      <c r="E147" s="34"/>
      <c r="F147" s="34"/>
    </row>
    <row r="148" spans="3:6" ht="12.75">
      <c r="C148" s="34"/>
      <c r="D148" s="34"/>
      <c r="E148" s="34"/>
      <c r="F148" s="34"/>
    </row>
    <row r="149" spans="3:6" ht="12.75">
      <c r="C149" s="34"/>
      <c r="D149" s="34"/>
      <c r="E149" s="34"/>
      <c r="F149" s="34"/>
    </row>
    <row r="150" spans="1:6" ht="12.75">
      <c r="A150" s="34"/>
      <c r="C150" s="34"/>
      <c r="D150" s="34"/>
      <c r="E150" s="34"/>
      <c r="F150" s="34"/>
    </row>
    <row r="151" spans="3:6" ht="12.75">
      <c r="C151" s="34"/>
      <c r="D151" s="34"/>
      <c r="E151" s="34"/>
      <c r="F151" s="34"/>
    </row>
    <row r="152" spans="3:6" ht="12.75">
      <c r="C152" s="34"/>
      <c r="D152" s="34"/>
      <c r="E152" s="34"/>
      <c r="F152" s="34"/>
    </row>
    <row r="153" spans="3:6" ht="12.75">
      <c r="C153" s="34"/>
      <c r="D153" s="34"/>
      <c r="E153" s="34"/>
      <c r="F153" s="34"/>
    </row>
    <row r="154" spans="3:6" ht="12.75">
      <c r="C154" s="34"/>
      <c r="D154" s="34"/>
      <c r="E154" s="34"/>
      <c r="F154" s="34"/>
    </row>
    <row r="155" spans="3:6" ht="12.75">
      <c r="C155" s="34"/>
      <c r="D155" s="34"/>
      <c r="E155" s="34"/>
      <c r="F155" s="34"/>
    </row>
    <row r="156" spans="1:6" ht="12.75">
      <c r="A156" s="34"/>
      <c r="C156" s="34"/>
      <c r="D156" s="34"/>
      <c r="E156" s="34"/>
      <c r="F156" s="34"/>
    </row>
    <row r="157" spans="2:6" ht="12.75">
      <c r="B157" s="34"/>
      <c r="C157" s="34"/>
      <c r="D157" s="34"/>
      <c r="E157" s="34"/>
      <c r="F157" s="34"/>
    </row>
  </sheetData>
  <sheetProtection selectLockedCells="1" selectUnlockedCells="1"/>
  <mergeCells count="3">
    <mergeCell ref="A46:E46"/>
    <mergeCell ref="B3:F3"/>
    <mergeCell ref="B4:F4"/>
  </mergeCells>
  <printOptions/>
  <pageMargins left="0.7875" right="0.7875" top="0.7875" bottom="0.7875" header="0.5118055555555555" footer="0.5118055555555555"/>
  <pageSetup cellComments="atEnd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4">
      <selection activeCell="D51" sqref="D51"/>
    </sheetView>
  </sheetViews>
  <sheetFormatPr defaultColWidth="9.140625" defaultRowHeight="12.75"/>
  <cols>
    <col min="3" max="3" width="18.28125" style="0" customWidth="1"/>
    <col min="7" max="7" width="10.8515625" style="0" customWidth="1"/>
  </cols>
  <sheetData>
    <row r="1" spans="1:9" ht="12.75">
      <c r="A1" s="51"/>
      <c r="B1" s="51"/>
      <c r="C1" s="51"/>
      <c r="D1" s="51"/>
      <c r="E1" s="51"/>
      <c r="F1" s="51"/>
      <c r="G1" s="51"/>
      <c r="H1" s="1"/>
      <c r="I1" s="1"/>
    </row>
    <row r="2" spans="1:9" ht="12.75">
      <c r="A2" s="51"/>
      <c r="B2" s="165" t="s">
        <v>139</v>
      </c>
      <c r="C2" s="165"/>
      <c r="D2" s="165"/>
      <c r="E2" s="165"/>
      <c r="F2" s="165"/>
      <c r="G2" s="165"/>
      <c r="H2" s="2"/>
      <c r="I2" s="1"/>
    </row>
    <row r="3" spans="1:9" ht="12.75">
      <c r="A3" s="51"/>
      <c r="B3" s="166" t="s">
        <v>75</v>
      </c>
      <c r="C3" s="166"/>
      <c r="D3" s="166"/>
      <c r="E3" s="166"/>
      <c r="F3" s="166"/>
      <c r="G3" s="166"/>
      <c r="H3" s="2"/>
      <c r="I3" s="1"/>
    </row>
    <row r="4" spans="1:9" ht="12.75">
      <c r="A4" s="51"/>
      <c r="B4" s="166" t="s">
        <v>138</v>
      </c>
      <c r="C4" s="166"/>
      <c r="D4" s="166"/>
      <c r="E4" s="166"/>
      <c r="F4" s="166"/>
      <c r="G4" s="166"/>
      <c r="H4" s="2"/>
      <c r="I4" s="1"/>
    </row>
    <row r="5" spans="1:9" ht="12.75">
      <c r="A5" s="51"/>
      <c r="B5" s="166"/>
      <c r="C5" s="166"/>
      <c r="D5" s="166"/>
      <c r="E5" s="166"/>
      <c r="F5" s="166"/>
      <c r="G5" s="166"/>
      <c r="H5" s="1"/>
      <c r="I5" s="1"/>
    </row>
    <row r="6" spans="1:9" ht="12.75">
      <c r="A6" s="51" t="s">
        <v>76</v>
      </c>
      <c r="B6" s="51"/>
      <c r="C6" s="51"/>
      <c r="D6" s="52" t="s">
        <v>1</v>
      </c>
      <c r="E6" s="52" t="s">
        <v>2</v>
      </c>
      <c r="F6" s="52" t="s">
        <v>3</v>
      </c>
      <c r="G6" s="52" t="s">
        <v>4</v>
      </c>
      <c r="H6" s="1"/>
      <c r="I6" s="1"/>
    </row>
    <row r="7" spans="1:9" ht="12.75">
      <c r="A7" s="51"/>
      <c r="B7" s="51"/>
      <c r="C7" s="51"/>
      <c r="D7" s="52"/>
      <c r="E7" s="52" t="s">
        <v>6</v>
      </c>
      <c r="F7" s="52" t="s">
        <v>7</v>
      </c>
      <c r="G7" s="52" t="s">
        <v>8</v>
      </c>
      <c r="H7" s="1"/>
      <c r="I7" s="1"/>
    </row>
    <row r="8" spans="1:9" ht="12.75">
      <c r="A8" s="190" t="s">
        <v>9</v>
      </c>
      <c r="B8" s="190"/>
      <c r="C8" s="190"/>
      <c r="D8" s="190"/>
      <c r="E8" s="190"/>
      <c r="F8" s="190"/>
      <c r="G8" s="190"/>
      <c r="H8" s="1"/>
      <c r="I8" s="1"/>
    </row>
    <row r="9" spans="1:9" ht="12.75">
      <c r="A9" s="184" t="s">
        <v>10</v>
      </c>
      <c r="B9" s="184"/>
      <c r="C9" s="184"/>
      <c r="D9" s="184"/>
      <c r="E9" s="185">
        <v>1</v>
      </c>
      <c r="F9" s="186">
        <v>22</v>
      </c>
      <c r="G9" s="187">
        <f aca="true" t="shared" si="0" ref="G9:G16">E9*F9</f>
        <v>22</v>
      </c>
      <c r="H9" s="17"/>
      <c r="I9" s="1"/>
    </row>
    <row r="10" spans="1:9" ht="12.75">
      <c r="A10" s="51" t="s">
        <v>11</v>
      </c>
      <c r="B10" s="51"/>
      <c r="C10" s="51"/>
      <c r="D10" s="51"/>
      <c r="E10" s="52">
        <v>1</v>
      </c>
      <c r="F10" s="53">
        <v>30</v>
      </c>
      <c r="G10" s="169">
        <f t="shared" si="0"/>
        <v>30</v>
      </c>
      <c r="H10" s="1"/>
      <c r="I10" s="1"/>
    </row>
    <row r="11" spans="1:9" ht="12.75">
      <c r="A11" s="184" t="s">
        <v>12</v>
      </c>
      <c r="B11" s="184"/>
      <c r="C11" s="184"/>
      <c r="D11" s="185" t="s">
        <v>13</v>
      </c>
      <c r="E11" s="185">
        <v>450</v>
      </c>
      <c r="F11" s="186">
        <v>0.84</v>
      </c>
      <c r="G11" s="187">
        <f t="shared" si="0"/>
        <v>378</v>
      </c>
      <c r="H11" s="1"/>
      <c r="I11" s="1"/>
    </row>
    <row r="12" spans="1:9" ht="12.75">
      <c r="A12" s="51" t="s">
        <v>14</v>
      </c>
      <c r="B12" s="51"/>
      <c r="C12" s="51"/>
      <c r="D12" s="52" t="s">
        <v>13</v>
      </c>
      <c r="E12" s="52">
        <v>1600</v>
      </c>
      <c r="F12" s="51">
        <v>0.95</v>
      </c>
      <c r="G12" s="169">
        <f>E12*F12</f>
        <v>1520</v>
      </c>
      <c r="H12" s="1"/>
      <c r="I12" s="1"/>
    </row>
    <row r="13" spans="1:9" ht="12.75">
      <c r="A13" s="184" t="s">
        <v>15</v>
      </c>
      <c r="B13" s="184"/>
      <c r="C13" s="184"/>
      <c r="D13" s="185" t="s">
        <v>13</v>
      </c>
      <c r="E13" s="185">
        <v>400</v>
      </c>
      <c r="F13" s="186">
        <v>1.5</v>
      </c>
      <c r="G13" s="187">
        <f t="shared" si="0"/>
        <v>600</v>
      </c>
      <c r="H13" s="1"/>
      <c r="I13" s="1"/>
    </row>
    <row r="14" spans="1:9" ht="12.75">
      <c r="A14" s="51" t="s">
        <v>16</v>
      </c>
      <c r="B14" s="51"/>
      <c r="C14" s="51"/>
      <c r="D14" s="52" t="s">
        <v>13</v>
      </c>
      <c r="E14" s="52">
        <v>4.5</v>
      </c>
      <c r="F14" s="53">
        <v>2.6</v>
      </c>
      <c r="G14" s="169">
        <f t="shared" si="0"/>
        <v>11.700000000000001</v>
      </c>
      <c r="H14" s="1"/>
      <c r="I14" s="1"/>
    </row>
    <row r="15" spans="1:9" ht="12.75">
      <c r="A15" s="184" t="s">
        <v>17</v>
      </c>
      <c r="B15" s="184"/>
      <c r="C15" s="184"/>
      <c r="D15" s="185" t="s">
        <v>13</v>
      </c>
      <c r="E15" s="185">
        <v>4.5</v>
      </c>
      <c r="F15" s="186">
        <v>3</v>
      </c>
      <c r="G15" s="185">
        <f t="shared" si="0"/>
        <v>13.5</v>
      </c>
      <c r="H15" s="1"/>
      <c r="I15" s="1"/>
    </row>
    <row r="16" spans="1:9" ht="12.75">
      <c r="A16" s="51" t="s">
        <v>18</v>
      </c>
      <c r="B16" s="51"/>
      <c r="C16" s="51"/>
      <c r="D16" s="52" t="s">
        <v>19</v>
      </c>
      <c r="E16" s="52">
        <v>2</v>
      </c>
      <c r="F16" s="53">
        <v>125</v>
      </c>
      <c r="G16" s="169">
        <f t="shared" si="0"/>
        <v>250</v>
      </c>
      <c r="H16" s="1"/>
      <c r="I16" s="1"/>
    </row>
    <row r="17" spans="1:9" ht="12.75">
      <c r="A17" s="184" t="s">
        <v>20</v>
      </c>
      <c r="B17" s="184"/>
      <c r="C17" s="184"/>
      <c r="D17" s="185" t="s">
        <v>21</v>
      </c>
      <c r="E17" s="185">
        <v>1</v>
      </c>
      <c r="F17" s="186">
        <v>132.76</v>
      </c>
      <c r="G17" s="187">
        <f>F17</f>
        <v>132.76</v>
      </c>
      <c r="H17" s="1"/>
      <c r="I17" s="1"/>
    </row>
    <row r="18" spans="1:9" ht="12.75">
      <c r="A18" s="51" t="s">
        <v>22</v>
      </c>
      <c r="B18" s="51"/>
      <c r="C18" s="51"/>
      <c r="D18" s="52" t="s">
        <v>23</v>
      </c>
      <c r="E18" s="52"/>
      <c r="F18" s="53">
        <v>286</v>
      </c>
      <c r="G18" s="169">
        <f>F18</f>
        <v>286</v>
      </c>
      <c r="H18" s="1"/>
      <c r="I18" s="1"/>
    </row>
    <row r="19" spans="1:9" ht="12.75">
      <c r="A19" s="184" t="s">
        <v>24</v>
      </c>
      <c r="B19" s="184"/>
      <c r="C19" s="184"/>
      <c r="D19" s="185" t="s">
        <v>13</v>
      </c>
      <c r="E19" s="185">
        <v>1</v>
      </c>
      <c r="F19" s="186">
        <v>110</v>
      </c>
      <c r="G19" s="187">
        <f>E19*F19</f>
        <v>110</v>
      </c>
      <c r="H19" s="1"/>
      <c r="I19" s="1"/>
    </row>
    <row r="20" spans="1:9" ht="12.75">
      <c r="A20" s="165" t="s">
        <v>25</v>
      </c>
      <c r="B20" s="51"/>
      <c r="C20" s="51"/>
      <c r="D20" s="52" t="s">
        <v>23</v>
      </c>
      <c r="E20" s="52">
        <v>4</v>
      </c>
      <c r="F20" s="53">
        <v>10.6</v>
      </c>
      <c r="G20" s="169">
        <f>E20*F20</f>
        <v>42.4</v>
      </c>
      <c r="H20" s="1"/>
      <c r="I20" s="1"/>
    </row>
    <row r="21" spans="1:9" ht="12.75">
      <c r="A21" s="184" t="s">
        <v>26</v>
      </c>
      <c r="B21" s="184"/>
      <c r="C21" s="184"/>
      <c r="D21" s="185" t="s">
        <v>27</v>
      </c>
      <c r="E21" s="185">
        <v>40</v>
      </c>
      <c r="F21" s="186">
        <v>7</v>
      </c>
      <c r="G21" s="187">
        <f>E21*F21</f>
        <v>280</v>
      </c>
      <c r="H21" s="1"/>
      <c r="I21" s="32">
        <f>SUM(G9:G21)</f>
        <v>3676.36</v>
      </c>
    </row>
    <row r="22" spans="1:9" ht="12.75">
      <c r="A22" s="51" t="s">
        <v>28</v>
      </c>
      <c r="B22" s="51"/>
      <c r="C22" s="51"/>
      <c r="D22" s="167">
        <v>0.024</v>
      </c>
      <c r="E22" s="51"/>
      <c r="F22" s="51"/>
      <c r="G22" s="169">
        <f>(I21+I34)*2.4%</f>
        <v>254.31264000000002</v>
      </c>
      <c r="H22" s="1"/>
      <c r="I22" s="32"/>
    </row>
    <row r="23" spans="1:9" ht="12.75">
      <c r="A23" s="184" t="s">
        <v>29</v>
      </c>
      <c r="B23" s="184"/>
      <c r="C23" s="184"/>
      <c r="D23" s="184"/>
      <c r="E23" s="184"/>
      <c r="F23" s="184"/>
      <c r="G23" s="187">
        <f>SUM(G9:G22)</f>
        <v>3930.6726400000002</v>
      </c>
      <c r="H23" s="1"/>
      <c r="I23" s="1"/>
    </row>
    <row r="24" spans="1:9" ht="12.75">
      <c r="A24" s="51" t="s">
        <v>30</v>
      </c>
      <c r="B24" s="51"/>
      <c r="C24" s="51"/>
      <c r="D24" s="51"/>
      <c r="E24" s="51"/>
      <c r="F24" s="51"/>
      <c r="G24" s="52"/>
      <c r="H24" s="1"/>
      <c r="I24" s="1"/>
    </row>
    <row r="25" spans="1:9" ht="12.75">
      <c r="A25" s="184" t="s">
        <v>31</v>
      </c>
      <c r="B25" s="184"/>
      <c r="C25" s="184"/>
      <c r="D25" s="185" t="s">
        <v>34</v>
      </c>
      <c r="E25" s="185">
        <v>6</v>
      </c>
      <c r="F25" s="186">
        <v>50</v>
      </c>
      <c r="G25" s="187">
        <f aca="true" t="shared" si="1" ref="G25:G34">E25*F25</f>
        <v>300</v>
      </c>
      <c r="H25" s="1"/>
      <c r="I25" s="1"/>
    </row>
    <row r="26" spans="1:9" ht="12.75">
      <c r="A26" s="51" t="s">
        <v>33</v>
      </c>
      <c r="B26" s="51"/>
      <c r="C26" s="51"/>
      <c r="D26" s="52" t="s">
        <v>34</v>
      </c>
      <c r="E26" s="52">
        <v>13</v>
      </c>
      <c r="F26" s="53">
        <v>50</v>
      </c>
      <c r="G26" s="169">
        <f t="shared" si="1"/>
        <v>650</v>
      </c>
      <c r="H26" s="1"/>
      <c r="I26" s="1"/>
    </row>
    <row r="27" spans="1:9" ht="12.75">
      <c r="A27" s="184" t="s">
        <v>35</v>
      </c>
      <c r="B27" s="184"/>
      <c r="C27" s="184"/>
      <c r="D27" s="185" t="s">
        <v>34</v>
      </c>
      <c r="E27" s="185">
        <v>3</v>
      </c>
      <c r="F27" s="186">
        <v>50</v>
      </c>
      <c r="G27" s="187">
        <f t="shared" si="1"/>
        <v>150</v>
      </c>
      <c r="H27" s="1"/>
      <c r="I27" s="1"/>
    </row>
    <row r="28" spans="1:9" ht="12.75">
      <c r="A28" s="51" t="s">
        <v>36</v>
      </c>
      <c r="B28" s="51"/>
      <c r="C28" s="51"/>
      <c r="D28" s="52" t="s">
        <v>34</v>
      </c>
      <c r="E28" s="52">
        <v>6</v>
      </c>
      <c r="F28" s="53">
        <v>50</v>
      </c>
      <c r="G28" s="169">
        <f t="shared" si="1"/>
        <v>300</v>
      </c>
      <c r="H28" s="1"/>
      <c r="I28" s="1"/>
    </row>
    <row r="29" spans="1:9" ht="12.75">
      <c r="A29" s="184" t="s">
        <v>37</v>
      </c>
      <c r="B29" s="184"/>
      <c r="C29" s="184"/>
      <c r="D29" s="185" t="s">
        <v>38</v>
      </c>
      <c r="E29" s="185">
        <v>3</v>
      </c>
      <c r="F29" s="186">
        <v>50</v>
      </c>
      <c r="G29" s="187">
        <f t="shared" si="1"/>
        <v>150</v>
      </c>
      <c r="H29" s="1"/>
      <c r="I29" s="1"/>
    </row>
    <row r="30" spans="1:9" ht="12.75">
      <c r="A30" s="51" t="s">
        <v>39</v>
      </c>
      <c r="B30" s="51"/>
      <c r="C30" s="51"/>
      <c r="D30" s="52" t="s">
        <v>34</v>
      </c>
      <c r="E30" s="52">
        <v>6</v>
      </c>
      <c r="F30" s="53">
        <v>50</v>
      </c>
      <c r="G30" s="169">
        <f t="shared" si="1"/>
        <v>300</v>
      </c>
      <c r="H30" s="1"/>
      <c r="I30" s="1"/>
    </row>
    <row r="31" spans="1:9" ht="12.75">
      <c r="A31" s="184" t="s">
        <v>40</v>
      </c>
      <c r="B31" s="184"/>
      <c r="C31" s="184"/>
      <c r="D31" s="185" t="s">
        <v>34</v>
      </c>
      <c r="E31" s="185">
        <v>6</v>
      </c>
      <c r="F31" s="186">
        <v>45</v>
      </c>
      <c r="G31" s="187">
        <f>E31*F31</f>
        <v>270</v>
      </c>
      <c r="H31" s="1"/>
      <c r="I31" s="1"/>
    </row>
    <row r="32" spans="1:9" ht="12.75">
      <c r="A32" s="51" t="s">
        <v>41</v>
      </c>
      <c r="B32" s="51"/>
      <c r="C32" s="51"/>
      <c r="D32" s="52" t="s">
        <v>34</v>
      </c>
      <c r="E32" s="52">
        <v>64</v>
      </c>
      <c r="F32" s="53">
        <v>60</v>
      </c>
      <c r="G32" s="169">
        <f t="shared" si="1"/>
        <v>3840</v>
      </c>
      <c r="H32" s="1"/>
      <c r="I32" s="1"/>
    </row>
    <row r="33" spans="1:9" ht="12.75">
      <c r="A33" s="184" t="s">
        <v>42</v>
      </c>
      <c r="B33" s="184"/>
      <c r="C33" s="184"/>
      <c r="D33" s="185" t="s">
        <v>34</v>
      </c>
      <c r="E33" s="185">
        <v>10</v>
      </c>
      <c r="F33" s="186">
        <v>60</v>
      </c>
      <c r="G33" s="187">
        <f t="shared" si="1"/>
        <v>600</v>
      </c>
      <c r="H33" s="1"/>
      <c r="I33" s="1"/>
    </row>
    <row r="34" spans="1:9" ht="12.75">
      <c r="A34" s="51" t="s">
        <v>43</v>
      </c>
      <c r="B34" s="51"/>
      <c r="C34" s="51"/>
      <c r="D34" s="52" t="s">
        <v>44</v>
      </c>
      <c r="E34" s="52">
        <v>40</v>
      </c>
      <c r="F34" s="53">
        <v>9</v>
      </c>
      <c r="G34" s="169">
        <f t="shared" si="1"/>
        <v>360</v>
      </c>
      <c r="H34" s="1"/>
      <c r="I34" s="32">
        <f>SUM(G25:G34)</f>
        <v>6920</v>
      </c>
    </row>
    <row r="35" spans="1:9" ht="12.75">
      <c r="A35" s="184" t="s">
        <v>45</v>
      </c>
      <c r="B35" s="184"/>
      <c r="C35" s="184"/>
      <c r="D35" s="188">
        <v>0.1</v>
      </c>
      <c r="E35" s="185"/>
      <c r="F35" s="184"/>
      <c r="G35" s="187">
        <f>SUM(G25:G34)*10%</f>
        <v>692</v>
      </c>
      <c r="H35" s="1"/>
      <c r="I35" s="1"/>
    </row>
    <row r="36" spans="1:9" ht="12.75">
      <c r="A36" s="51" t="s">
        <v>46</v>
      </c>
      <c r="B36" s="51"/>
      <c r="C36" s="51"/>
      <c r="D36" s="51"/>
      <c r="E36" s="51"/>
      <c r="F36" s="51"/>
      <c r="G36" s="169">
        <f>SUM(G25:G35)</f>
        <v>7612</v>
      </c>
      <c r="H36" s="1"/>
      <c r="I36" s="1"/>
    </row>
    <row r="37" spans="1:9" ht="12.75">
      <c r="A37" s="184" t="s">
        <v>47</v>
      </c>
      <c r="B37" s="184"/>
      <c r="C37" s="184"/>
      <c r="D37" s="184"/>
      <c r="E37" s="184"/>
      <c r="F37" s="184"/>
      <c r="G37" s="187">
        <f>G23+G36</f>
        <v>11542.67264</v>
      </c>
      <c r="H37" s="1"/>
      <c r="I37" s="1"/>
    </row>
    <row r="38" spans="3:7" ht="12.75">
      <c r="C38" s="34"/>
      <c r="D38" s="34"/>
      <c r="E38" s="34"/>
      <c r="F38" s="34"/>
      <c r="G38" s="34"/>
    </row>
    <row r="39" spans="3:7" ht="13.5" thickBot="1">
      <c r="C39" s="34"/>
      <c r="D39" s="34"/>
      <c r="E39" s="34"/>
      <c r="F39" s="34"/>
      <c r="G39" s="34"/>
    </row>
    <row r="40" spans="1:7" ht="18.75" thickBot="1">
      <c r="A40" s="191" t="s">
        <v>48</v>
      </c>
      <c r="B40" s="192"/>
      <c r="C40" s="192"/>
      <c r="D40" s="192"/>
      <c r="E40" s="193"/>
      <c r="F40" s="194"/>
      <c r="G40" s="195">
        <f>G37/40</f>
        <v>288.566816</v>
      </c>
    </row>
    <row r="41" spans="3:7" ht="13.5" thickBot="1">
      <c r="C41" s="34"/>
      <c r="D41" s="34"/>
      <c r="E41" s="34"/>
      <c r="F41" s="34"/>
      <c r="G41" s="34"/>
    </row>
    <row r="42" spans="1:9" ht="12.75">
      <c r="A42" s="170" t="s">
        <v>141</v>
      </c>
      <c r="B42" s="171"/>
      <c r="C42" s="172"/>
      <c r="D42" s="172"/>
      <c r="E42" s="172"/>
      <c r="F42" s="172"/>
      <c r="G42" s="172"/>
      <c r="H42" s="171"/>
      <c r="I42" s="173"/>
    </row>
    <row r="43" spans="1:9" ht="13.5" thickBot="1">
      <c r="A43" s="174" t="s">
        <v>142</v>
      </c>
      <c r="B43" s="175"/>
      <c r="C43" s="176"/>
      <c r="D43" s="176"/>
      <c r="E43" s="176"/>
      <c r="F43" s="176"/>
      <c r="G43" s="176"/>
      <c r="H43" s="175"/>
      <c r="I43" s="177"/>
    </row>
    <row r="44" spans="1:7" ht="13.5" thickBot="1">
      <c r="A44" s="43"/>
      <c r="C44" s="34"/>
      <c r="D44" s="34"/>
      <c r="E44" s="34"/>
      <c r="F44" s="34"/>
      <c r="G44" s="34"/>
    </row>
    <row r="45" spans="1:9" ht="16.5" thickBot="1">
      <c r="A45" s="178" t="s">
        <v>70</v>
      </c>
      <c r="B45" s="179"/>
      <c r="C45" s="179"/>
      <c r="D45" s="179"/>
      <c r="E45" s="180"/>
      <c r="F45" s="196"/>
      <c r="G45" s="197">
        <f>I46/40</f>
        <v>305.88082496000004</v>
      </c>
      <c r="I45">
        <f>G37*6%</f>
        <v>692.5603584</v>
      </c>
    </row>
    <row r="46" spans="3:9" ht="13.5" thickBot="1">
      <c r="C46" s="34"/>
      <c r="D46" s="34"/>
      <c r="E46" s="34"/>
      <c r="F46" s="34"/>
      <c r="G46" s="34"/>
      <c r="I46" s="44">
        <f>I45+G37</f>
        <v>12235.2329984</v>
      </c>
    </row>
    <row r="47" spans="1:9" ht="13.5" thickBot="1">
      <c r="A47" s="101" t="s">
        <v>148</v>
      </c>
      <c r="B47" s="102"/>
      <c r="C47" s="103"/>
      <c r="D47" s="1"/>
      <c r="E47" s="1"/>
      <c r="F47" s="1"/>
      <c r="G47" s="46"/>
      <c r="H47" s="1"/>
      <c r="I47" s="1"/>
    </row>
  </sheetData>
  <sheetProtection/>
  <mergeCells count="6">
    <mergeCell ref="A40:D40"/>
    <mergeCell ref="A45:E45"/>
    <mergeCell ref="B3:G3"/>
    <mergeCell ref="B4:G4"/>
    <mergeCell ref="B5:G5"/>
    <mergeCell ref="A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0">
      <selection activeCell="I26" sqref="I26"/>
    </sheetView>
  </sheetViews>
  <sheetFormatPr defaultColWidth="9.140625" defaultRowHeight="12.75"/>
  <cols>
    <col min="3" max="3" width="15.28125" style="0" customWidth="1"/>
    <col min="6" max="6" width="10.8515625" style="0" customWidth="1"/>
    <col min="7" max="7" width="15.00390625" style="0" customWidth="1"/>
  </cols>
  <sheetData>
    <row r="1" spans="1:9" ht="12.75">
      <c r="A1" s="51"/>
      <c r="B1" s="51"/>
      <c r="C1" s="51"/>
      <c r="D1" s="51"/>
      <c r="E1" s="51"/>
      <c r="F1" s="51"/>
      <c r="G1" s="51"/>
      <c r="H1" s="1"/>
      <c r="I1" s="1"/>
    </row>
    <row r="2" spans="1:9" ht="12.75">
      <c r="A2" s="51"/>
      <c r="B2" s="165" t="s">
        <v>139</v>
      </c>
      <c r="C2" s="165"/>
      <c r="D2" s="165"/>
      <c r="E2" s="165"/>
      <c r="F2" s="165"/>
      <c r="G2" s="165"/>
      <c r="H2" s="2"/>
      <c r="I2" s="1"/>
    </row>
    <row r="3" spans="1:9" ht="12.75">
      <c r="A3" s="51"/>
      <c r="B3" s="166" t="s">
        <v>75</v>
      </c>
      <c r="C3" s="166"/>
      <c r="D3" s="166"/>
      <c r="E3" s="166"/>
      <c r="F3" s="166"/>
      <c r="G3" s="166"/>
      <c r="H3" s="2"/>
      <c r="I3" s="1"/>
    </row>
    <row r="4" spans="1:9" ht="12.75">
      <c r="A4" s="51"/>
      <c r="B4" s="166" t="s">
        <v>68</v>
      </c>
      <c r="C4" s="166"/>
      <c r="D4" s="166"/>
      <c r="E4" s="166"/>
      <c r="F4" s="166"/>
      <c r="G4" s="166"/>
      <c r="H4" s="2"/>
      <c r="I4" s="1"/>
    </row>
    <row r="5" spans="1:9" ht="12.75">
      <c r="A5" s="51"/>
      <c r="B5" s="166"/>
      <c r="C5" s="166"/>
      <c r="D5" s="166"/>
      <c r="E5" s="166"/>
      <c r="F5" s="166"/>
      <c r="G5" s="166"/>
      <c r="H5" s="1"/>
      <c r="I5" s="1"/>
    </row>
    <row r="6" spans="1:9" ht="12.75">
      <c r="A6" s="51" t="s">
        <v>76</v>
      </c>
      <c r="B6" s="51"/>
      <c r="C6" s="51"/>
      <c r="D6" s="52" t="s">
        <v>1</v>
      </c>
      <c r="E6" s="52" t="s">
        <v>2</v>
      </c>
      <c r="F6" s="52" t="s">
        <v>3</v>
      </c>
      <c r="G6" s="52" t="s">
        <v>4</v>
      </c>
      <c r="H6" s="1"/>
      <c r="I6" s="1"/>
    </row>
    <row r="7" spans="1:9" ht="12.75">
      <c r="A7" s="51"/>
      <c r="B7" s="51"/>
      <c r="C7" s="51"/>
      <c r="D7" s="52"/>
      <c r="E7" s="52" t="s">
        <v>6</v>
      </c>
      <c r="F7" s="52" t="s">
        <v>7</v>
      </c>
      <c r="G7" s="52" t="s">
        <v>8</v>
      </c>
      <c r="H7" s="1"/>
      <c r="I7" s="1"/>
    </row>
    <row r="8" spans="1:9" ht="12.75">
      <c r="A8" s="190" t="s">
        <v>9</v>
      </c>
      <c r="B8" s="190"/>
      <c r="C8" s="190"/>
      <c r="D8" s="190"/>
      <c r="E8" s="190"/>
      <c r="F8" s="190"/>
      <c r="G8" s="190"/>
      <c r="H8" s="1"/>
      <c r="I8" s="1"/>
    </row>
    <row r="9" spans="1:9" ht="12.75">
      <c r="A9" s="184" t="s">
        <v>10</v>
      </c>
      <c r="B9" s="184"/>
      <c r="C9" s="184"/>
      <c r="D9" s="184"/>
      <c r="E9" s="185">
        <v>1</v>
      </c>
      <c r="F9" s="186">
        <v>22</v>
      </c>
      <c r="G9" s="187">
        <f aca="true" t="shared" si="0" ref="G9:G16">E9*F9</f>
        <v>22</v>
      </c>
      <c r="H9" s="17"/>
      <c r="I9" s="1"/>
    </row>
    <row r="10" spans="1:9" ht="12.75">
      <c r="A10" s="51" t="s">
        <v>11</v>
      </c>
      <c r="B10" s="51"/>
      <c r="C10" s="51"/>
      <c r="D10" s="51"/>
      <c r="E10" s="52">
        <v>1</v>
      </c>
      <c r="F10" s="53">
        <v>30</v>
      </c>
      <c r="G10" s="169">
        <f t="shared" si="0"/>
        <v>30</v>
      </c>
      <c r="H10" s="1"/>
      <c r="I10" s="1"/>
    </row>
    <row r="11" spans="1:9" ht="12.75">
      <c r="A11" s="184" t="s">
        <v>12</v>
      </c>
      <c r="B11" s="184"/>
      <c r="C11" s="184"/>
      <c r="D11" s="185" t="s">
        <v>13</v>
      </c>
      <c r="E11" s="185">
        <v>350</v>
      </c>
      <c r="F11" s="186">
        <v>0.84</v>
      </c>
      <c r="G11" s="187">
        <f t="shared" si="0"/>
        <v>294</v>
      </c>
      <c r="H11" s="1"/>
      <c r="I11" s="1"/>
    </row>
    <row r="12" spans="1:9" ht="12.75">
      <c r="A12" s="51" t="s">
        <v>14</v>
      </c>
      <c r="B12" s="51"/>
      <c r="C12" s="51"/>
      <c r="D12" s="52" t="s">
        <v>13</v>
      </c>
      <c r="E12" s="52">
        <v>1200</v>
      </c>
      <c r="F12" s="51">
        <v>0.95</v>
      </c>
      <c r="G12" s="169">
        <f>E12*F12</f>
        <v>1140</v>
      </c>
      <c r="H12" s="1"/>
      <c r="I12" s="1"/>
    </row>
    <row r="13" spans="1:9" ht="12.75">
      <c r="A13" s="184" t="s">
        <v>15</v>
      </c>
      <c r="B13" s="184"/>
      <c r="C13" s="184"/>
      <c r="D13" s="185" t="s">
        <v>13</v>
      </c>
      <c r="E13" s="185">
        <v>300</v>
      </c>
      <c r="F13" s="186">
        <v>1.5</v>
      </c>
      <c r="G13" s="187">
        <f t="shared" si="0"/>
        <v>450</v>
      </c>
      <c r="H13" s="1"/>
      <c r="I13" s="1"/>
    </row>
    <row r="14" spans="1:9" ht="12.75">
      <c r="A14" s="51" t="s">
        <v>16</v>
      </c>
      <c r="B14" s="51"/>
      <c r="C14" s="51"/>
      <c r="D14" s="52" t="s">
        <v>13</v>
      </c>
      <c r="E14" s="52">
        <v>4.5</v>
      </c>
      <c r="F14" s="53">
        <v>2.6</v>
      </c>
      <c r="G14" s="169">
        <f t="shared" si="0"/>
        <v>11.700000000000001</v>
      </c>
      <c r="H14" s="1"/>
      <c r="I14" s="1"/>
    </row>
    <row r="15" spans="1:9" ht="12.75">
      <c r="A15" s="184" t="s">
        <v>17</v>
      </c>
      <c r="B15" s="184"/>
      <c r="C15" s="184"/>
      <c r="D15" s="185" t="s">
        <v>13</v>
      </c>
      <c r="E15" s="185">
        <v>4.5</v>
      </c>
      <c r="F15" s="186">
        <v>3</v>
      </c>
      <c r="G15" s="185">
        <f t="shared" si="0"/>
        <v>13.5</v>
      </c>
      <c r="H15" s="1"/>
      <c r="I15" s="1"/>
    </row>
    <row r="16" spans="1:9" ht="12.75">
      <c r="A16" s="51" t="s">
        <v>18</v>
      </c>
      <c r="B16" s="51"/>
      <c r="C16" s="51"/>
      <c r="D16" s="52" t="s">
        <v>19</v>
      </c>
      <c r="E16" s="52">
        <v>2</v>
      </c>
      <c r="F16" s="53">
        <v>125</v>
      </c>
      <c r="G16" s="169">
        <f t="shared" si="0"/>
        <v>250</v>
      </c>
      <c r="H16" s="1"/>
      <c r="I16" s="1"/>
    </row>
    <row r="17" spans="1:9" ht="12.75">
      <c r="A17" s="184" t="s">
        <v>20</v>
      </c>
      <c r="B17" s="184"/>
      <c r="C17" s="184"/>
      <c r="D17" s="185" t="s">
        <v>21</v>
      </c>
      <c r="E17" s="185">
        <v>1</v>
      </c>
      <c r="F17" s="186">
        <v>132.76</v>
      </c>
      <c r="G17" s="187">
        <f>F17</f>
        <v>132.76</v>
      </c>
      <c r="H17" s="1"/>
      <c r="I17" s="1"/>
    </row>
    <row r="18" spans="1:9" ht="12.75">
      <c r="A18" s="51" t="s">
        <v>22</v>
      </c>
      <c r="B18" s="51"/>
      <c r="C18" s="51"/>
      <c r="D18" s="52" t="s">
        <v>23</v>
      </c>
      <c r="E18" s="52"/>
      <c r="F18" s="53">
        <v>286</v>
      </c>
      <c r="G18" s="169">
        <f>F18</f>
        <v>286</v>
      </c>
      <c r="H18" s="1"/>
      <c r="I18" s="1"/>
    </row>
    <row r="19" spans="1:9" ht="12.75">
      <c r="A19" s="184" t="s">
        <v>24</v>
      </c>
      <c r="B19" s="184"/>
      <c r="C19" s="184"/>
      <c r="D19" s="185" t="s">
        <v>13</v>
      </c>
      <c r="E19" s="185">
        <v>1</v>
      </c>
      <c r="F19" s="186">
        <v>110</v>
      </c>
      <c r="G19" s="187">
        <f>E19*F19</f>
        <v>110</v>
      </c>
      <c r="H19" s="1"/>
      <c r="I19" s="1"/>
    </row>
    <row r="20" spans="1:9" ht="12.75">
      <c r="A20" s="165" t="s">
        <v>25</v>
      </c>
      <c r="B20" s="51"/>
      <c r="C20" s="51"/>
      <c r="D20" s="52" t="s">
        <v>23</v>
      </c>
      <c r="E20" s="52">
        <v>4</v>
      </c>
      <c r="F20" s="53">
        <v>10.6</v>
      </c>
      <c r="G20" s="169">
        <f>E20*F20</f>
        <v>42.4</v>
      </c>
      <c r="H20" s="1"/>
      <c r="I20" s="1"/>
    </row>
    <row r="21" spans="1:9" ht="12.75">
      <c r="A21" s="184" t="s">
        <v>26</v>
      </c>
      <c r="B21" s="184"/>
      <c r="C21" s="184"/>
      <c r="D21" s="185" t="s">
        <v>27</v>
      </c>
      <c r="E21" s="185">
        <v>30</v>
      </c>
      <c r="F21" s="186">
        <v>7</v>
      </c>
      <c r="G21" s="187">
        <f>E21*F21</f>
        <v>210</v>
      </c>
      <c r="H21" s="1"/>
      <c r="I21" s="32">
        <f>SUM(G9:G21)</f>
        <v>2992.36</v>
      </c>
    </row>
    <row r="22" spans="1:10" ht="12.75">
      <c r="A22" s="51" t="s">
        <v>28</v>
      </c>
      <c r="B22" s="51"/>
      <c r="C22" s="51"/>
      <c r="D22" s="167">
        <v>0.024</v>
      </c>
      <c r="E22" s="51"/>
      <c r="F22" s="51"/>
      <c r="G22" s="169">
        <f>(I21+I34)*2.4%</f>
        <v>235.73664000000002</v>
      </c>
      <c r="H22" s="1"/>
      <c r="I22" s="32"/>
      <c r="J22" s="34"/>
    </row>
    <row r="23" spans="1:9" ht="12.75">
      <c r="A23" s="184" t="s">
        <v>29</v>
      </c>
      <c r="B23" s="184"/>
      <c r="C23" s="184"/>
      <c r="D23" s="184"/>
      <c r="E23" s="184"/>
      <c r="F23" s="184"/>
      <c r="G23" s="187">
        <f>SUM(G9:G22)</f>
        <v>3228.09664</v>
      </c>
      <c r="H23" s="1"/>
      <c r="I23" s="1"/>
    </row>
    <row r="24" spans="1:9" ht="12.75">
      <c r="A24" s="51" t="s">
        <v>30</v>
      </c>
      <c r="B24" s="51"/>
      <c r="C24" s="51"/>
      <c r="D24" s="51"/>
      <c r="E24" s="51"/>
      <c r="F24" s="51"/>
      <c r="G24" s="52"/>
      <c r="H24" s="1"/>
      <c r="I24" s="1"/>
    </row>
    <row r="25" spans="1:9" ht="12.75">
      <c r="A25" s="184" t="s">
        <v>31</v>
      </c>
      <c r="B25" s="184"/>
      <c r="C25" s="184"/>
      <c r="D25" s="185" t="s">
        <v>34</v>
      </c>
      <c r="E25" s="185">
        <v>6</v>
      </c>
      <c r="F25" s="186">
        <v>50</v>
      </c>
      <c r="G25" s="187">
        <f aca="true" t="shared" si="1" ref="G25:G34">E25*F25</f>
        <v>300</v>
      </c>
      <c r="H25" s="1"/>
      <c r="I25" s="1"/>
    </row>
    <row r="26" spans="1:9" ht="12.75">
      <c r="A26" s="51" t="s">
        <v>33</v>
      </c>
      <c r="B26" s="51"/>
      <c r="C26" s="51"/>
      <c r="D26" s="52" t="s">
        <v>34</v>
      </c>
      <c r="E26" s="52">
        <v>13</v>
      </c>
      <c r="F26" s="53">
        <v>50</v>
      </c>
      <c r="G26" s="169">
        <f t="shared" si="1"/>
        <v>650</v>
      </c>
      <c r="H26" s="1"/>
      <c r="I26" s="1"/>
    </row>
    <row r="27" spans="1:9" ht="12.75">
      <c r="A27" s="184" t="s">
        <v>35</v>
      </c>
      <c r="B27" s="184"/>
      <c r="C27" s="184"/>
      <c r="D27" s="185" t="s">
        <v>34</v>
      </c>
      <c r="E27" s="185">
        <v>3</v>
      </c>
      <c r="F27" s="186">
        <v>50</v>
      </c>
      <c r="G27" s="187">
        <f t="shared" si="1"/>
        <v>150</v>
      </c>
      <c r="H27" s="1"/>
      <c r="I27" s="1"/>
    </row>
    <row r="28" spans="1:9" ht="12.75">
      <c r="A28" s="51" t="s">
        <v>36</v>
      </c>
      <c r="B28" s="51"/>
      <c r="C28" s="51"/>
      <c r="D28" s="52" t="s">
        <v>34</v>
      </c>
      <c r="E28" s="52">
        <v>6</v>
      </c>
      <c r="F28" s="53">
        <v>50</v>
      </c>
      <c r="G28" s="169">
        <f t="shared" si="1"/>
        <v>300</v>
      </c>
      <c r="H28" s="1"/>
      <c r="I28" s="1"/>
    </row>
    <row r="29" spans="1:9" ht="12.75">
      <c r="A29" s="51" t="s">
        <v>37</v>
      </c>
      <c r="B29" s="51"/>
      <c r="C29" s="51"/>
      <c r="D29" s="52" t="s">
        <v>38</v>
      </c>
      <c r="E29" s="52">
        <v>3</v>
      </c>
      <c r="F29" s="53">
        <v>50</v>
      </c>
      <c r="G29" s="169">
        <f t="shared" si="1"/>
        <v>150</v>
      </c>
      <c r="H29" s="1"/>
      <c r="I29" s="1"/>
    </row>
    <row r="30" spans="1:9" ht="12.75">
      <c r="A30" s="184" t="s">
        <v>39</v>
      </c>
      <c r="B30" s="184"/>
      <c r="C30" s="184"/>
      <c r="D30" s="185" t="s">
        <v>34</v>
      </c>
      <c r="E30" s="185">
        <v>6</v>
      </c>
      <c r="F30" s="186">
        <v>50</v>
      </c>
      <c r="G30" s="187">
        <f t="shared" si="1"/>
        <v>300</v>
      </c>
      <c r="H30" s="1"/>
      <c r="I30" s="1"/>
    </row>
    <row r="31" spans="1:9" ht="12.75">
      <c r="A31" s="51" t="s">
        <v>40</v>
      </c>
      <c r="B31" s="51"/>
      <c r="C31" s="51"/>
      <c r="D31" s="52" t="s">
        <v>34</v>
      </c>
      <c r="E31" s="52">
        <v>6</v>
      </c>
      <c r="F31" s="53">
        <v>45</v>
      </c>
      <c r="G31" s="169">
        <f>E31*F31</f>
        <v>270</v>
      </c>
      <c r="H31" s="1"/>
      <c r="I31" s="1"/>
    </row>
    <row r="32" spans="1:9" ht="12.75">
      <c r="A32" s="184" t="s">
        <v>41</v>
      </c>
      <c r="B32" s="184"/>
      <c r="C32" s="184"/>
      <c r="D32" s="185" t="s">
        <v>34</v>
      </c>
      <c r="E32" s="185">
        <v>64</v>
      </c>
      <c r="F32" s="186">
        <v>60</v>
      </c>
      <c r="G32" s="187">
        <f t="shared" si="1"/>
        <v>3840</v>
      </c>
      <c r="H32" s="1"/>
      <c r="I32" s="1"/>
    </row>
    <row r="33" spans="1:9" ht="12.75">
      <c r="A33" s="51" t="s">
        <v>42</v>
      </c>
      <c r="B33" s="51"/>
      <c r="C33" s="51"/>
      <c r="D33" s="52" t="s">
        <v>34</v>
      </c>
      <c r="E33" s="52">
        <v>10</v>
      </c>
      <c r="F33" s="53">
        <v>60</v>
      </c>
      <c r="G33" s="169">
        <f t="shared" si="1"/>
        <v>600</v>
      </c>
      <c r="H33" s="1"/>
      <c r="I33" s="1"/>
    </row>
    <row r="34" spans="1:9" ht="12.75">
      <c r="A34" s="184" t="s">
        <v>43</v>
      </c>
      <c r="B34" s="184"/>
      <c r="C34" s="184"/>
      <c r="D34" s="185" t="s">
        <v>44</v>
      </c>
      <c r="E34" s="185">
        <v>30</v>
      </c>
      <c r="F34" s="186">
        <v>9</v>
      </c>
      <c r="G34" s="187">
        <f t="shared" si="1"/>
        <v>270</v>
      </c>
      <c r="H34" s="1"/>
      <c r="I34" s="32">
        <f>SUM(G25:G34)</f>
        <v>6830</v>
      </c>
    </row>
    <row r="35" spans="1:9" ht="12.75">
      <c r="A35" s="51" t="s">
        <v>45</v>
      </c>
      <c r="B35" s="51"/>
      <c r="C35" s="51"/>
      <c r="D35" s="168">
        <v>0.1</v>
      </c>
      <c r="E35" s="52"/>
      <c r="F35" s="51"/>
      <c r="G35" s="169">
        <f>SUM(G25:G34)*10%</f>
        <v>683</v>
      </c>
      <c r="H35" s="1"/>
      <c r="I35" s="1"/>
    </row>
    <row r="36" spans="1:9" ht="12.75">
      <c r="A36" s="184" t="s">
        <v>46</v>
      </c>
      <c r="B36" s="184"/>
      <c r="C36" s="184"/>
      <c r="D36" s="184"/>
      <c r="E36" s="184"/>
      <c r="F36" s="184"/>
      <c r="G36" s="187">
        <f>SUM(G25:G35)</f>
        <v>7513</v>
      </c>
      <c r="H36" s="1"/>
      <c r="I36" s="1"/>
    </row>
    <row r="37" spans="1:9" ht="12.75">
      <c r="A37" s="51" t="s">
        <v>47</v>
      </c>
      <c r="B37" s="51"/>
      <c r="C37" s="51"/>
      <c r="D37" s="51"/>
      <c r="E37" s="51"/>
      <c r="F37" s="51"/>
      <c r="G37" s="169">
        <f>G23+G36</f>
        <v>10741.09664</v>
      </c>
      <c r="H37" s="1"/>
      <c r="I37" s="1"/>
    </row>
    <row r="38" spans="3:7" ht="12.75">
      <c r="C38" s="34"/>
      <c r="D38" s="34"/>
      <c r="E38" s="34"/>
      <c r="F38" s="34"/>
      <c r="G38" s="34"/>
    </row>
    <row r="39" spans="3:7" ht="13.5" thickBot="1">
      <c r="C39" s="34"/>
      <c r="D39" s="34"/>
      <c r="E39" s="34"/>
      <c r="F39" s="34"/>
      <c r="G39" s="34"/>
    </row>
    <row r="40" spans="1:7" ht="18.75" thickBot="1">
      <c r="A40" s="191" t="s">
        <v>48</v>
      </c>
      <c r="B40" s="192"/>
      <c r="C40" s="192"/>
      <c r="D40" s="192"/>
      <c r="E40" s="193"/>
      <c r="F40" s="194"/>
      <c r="G40" s="195">
        <f>G37/30</f>
        <v>358.03655466666663</v>
      </c>
    </row>
    <row r="41" spans="3:7" ht="12.75">
      <c r="C41" s="34"/>
      <c r="D41" s="34"/>
      <c r="E41" s="34"/>
      <c r="F41" s="34"/>
      <c r="G41" s="34"/>
    </row>
    <row r="42" spans="1:7" ht="12.75">
      <c r="A42" s="1" t="s">
        <v>141</v>
      </c>
      <c r="C42" s="34"/>
      <c r="D42" s="34"/>
      <c r="E42" s="34"/>
      <c r="F42" s="34"/>
      <c r="G42" s="34"/>
    </row>
    <row r="43" spans="1:7" ht="12.75">
      <c r="A43" s="1" t="s">
        <v>142</v>
      </c>
      <c r="C43" s="34"/>
      <c r="D43" s="34"/>
      <c r="E43" s="34"/>
      <c r="F43" s="34"/>
      <c r="G43" s="34"/>
    </row>
    <row r="44" spans="1:7" ht="13.5" thickBot="1">
      <c r="A44" s="43"/>
      <c r="C44" s="34"/>
      <c r="D44" s="34"/>
      <c r="E44" s="34"/>
      <c r="F44" s="34"/>
      <c r="G44" s="34"/>
    </row>
    <row r="45" spans="1:11" ht="16.5" thickBot="1">
      <c r="A45" s="178" t="s">
        <v>70</v>
      </c>
      <c r="B45" s="179"/>
      <c r="C45" s="179"/>
      <c r="D45" s="179"/>
      <c r="E45" s="180"/>
      <c r="F45" s="196"/>
      <c r="G45" s="197">
        <f>I46/30</f>
        <v>379.5187479466667</v>
      </c>
      <c r="I45">
        <f>G37*6%</f>
        <v>644.4657983999999</v>
      </c>
      <c r="K45" s="44"/>
    </row>
    <row r="46" spans="3:9" ht="13.5" thickBot="1">
      <c r="C46" s="34"/>
      <c r="D46" s="34"/>
      <c r="E46" s="34"/>
      <c r="F46" s="34"/>
      <c r="G46" s="34"/>
      <c r="I46" s="44">
        <f>I45+G37</f>
        <v>11385.5624384</v>
      </c>
    </row>
    <row r="47" spans="1:12" ht="13.5" thickBot="1">
      <c r="A47" s="101" t="s">
        <v>148</v>
      </c>
      <c r="B47" s="102"/>
      <c r="C47" s="102"/>
      <c r="D47" s="183"/>
      <c r="E47" s="1"/>
      <c r="F47" s="1"/>
      <c r="G47" s="46"/>
      <c r="H47" s="1"/>
      <c r="I47" s="1"/>
      <c r="J47" s="43"/>
      <c r="K47" s="43"/>
      <c r="L47" s="43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4" ht="12.75">
      <c r="A49" s="1"/>
      <c r="B49" s="1"/>
      <c r="C49" s="1"/>
      <c r="D49" s="1"/>
    </row>
    <row r="51" spans="1:7" ht="12" customHeight="1">
      <c r="A51" s="1"/>
      <c r="B51" s="1"/>
      <c r="C51" s="1"/>
      <c r="D51" s="1"/>
      <c r="E51" s="1"/>
      <c r="F51" s="1"/>
      <c r="G51" s="1"/>
    </row>
    <row r="52" spans="1:6" ht="12.75">
      <c r="A52" s="1"/>
      <c r="B52" s="1"/>
      <c r="C52" s="1"/>
      <c r="D52" s="1"/>
      <c r="E52" s="1"/>
      <c r="F52" s="1"/>
    </row>
    <row r="54" spans="1:6" ht="12.75">
      <c r="A54" s="1"/>
      <c r="B54" s="1"/>
      <c r="C54" s="1"/>
      <c r="D54" s="1"/>
      <c r="E54" s="1"/>
      <c r="F54" s="1"/>
    </row>
  </sheetData>
  <sheetProtection/>
  <mergeCells count="6">
    <mergeCell ref="A40:D40"/>
    <mergeCell ref="A45:E45"/>
    <mergeCell ref="B3:G3"/>
    <mergeCell ref="B4:G4"/>
    <mergeCell ref="B5:G5"/>
    <mergeCell ref="A8:G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25">
      <selection activeCell="K24" sqref="K24"/>
    </sheetView>
  </sheetViews>
  <sheetFormatPr defaultColWidth="9.140625" defaultRowHeight="12.75"/>
  <cols>
    <col min="3" max="3" width="14.8515625" style="0" customWidth="1"/>
    <col min="5" max="5" width="13.57421875" style="0" customWidth="1"/>
    <col min="6" max="6" width="11.7109375" style="0" customWidth="1"/>
    <col min="7" max="7" width="14.00390625" style="0" customWidth="1"/>
  </cols>
  <sheetData>
    <row r="1" spans="1:9" ht="12.75">
      <c r="A1" s="51"/>
      <c r="B1" s="51"/>
      <c r="C1" s="51"/>
      <c r="D1" s="51"/>
      <c r="E1" s="51"/>
      <c r="F1" s="51"/>
      <c r="G1" s="51"/>
      <c r="H1" s="1"/>
      <c r="I1" s="1"/>
    </row>
    <row r="2" spans="1:9" ht="12.75">
      <c r="A2" s="51"/>
      <c r="B2" s="165" t="s">
        <v>139</v>
      </c>
      <c r="C2" s="165"/>
      <c r="D2" s="165"/>
      <c r="E2" s="165"/>
      <c r="F2" s="165"/>
      <c r="G2" s="165"/>
      <c r="H2" s="2"/>
      <c r="I2" s="1"/>
    </row>
    <row r="3" spans="1:9" ht="12.75">
      <c r="A3" s="51"/>
      <c r="B3" s="166" t="s">
        <v>75</v>
      </c>
      <c r="C3" s="166"/>
      <c r="D3" s="166"/>
      <c r="E3" s="166"/>
      <c r="F3" s="166"/>
      <c r="G3" s="166"/>
      <c r="H3" s="2"/>
      <c r="I3" s="1"/>
    </row>
    <row r="4" spans="1:9" ht="12.75">
      <c r="A4" s="51"/>
      <c r="B4" s="166" t="s">
        <v>69</v>
      </c>
      <c r="C4" s="166"/>
      <c r="D4" s="166"/>
      <c r="E4" s="166"/>
      <c r="F4" s="166"/>
      <c r="G4" s="166"/>
      <c r="H4" s="2"/>
      <c r="I4" s="1"/>
    </row>
    <row r="5" spans="1:9" ht="12.75">
      <c r="A5" s="51"/>
      <c r="B5" s="166"/>
      <c r="C5" s="166"/>
      <c r="D5" s="166"/>
      <c r="E5" s="166"/>
      <c r="F5" s="166"/>
      <c r="G5" s="166"/>
      <c r="H5" s="1"/>
      <c r="I5" s="1"/>
    </row>
    <row r="6" spans="1:9" ht="12.75">
      <c r="A6" s="51"/>
      <c r="B6" s="51"/>
      <c r="C6" s="51"/>
      <c r="D6" s="51"/>
      <c r="E6" s="51"/>
      <c r="F6" s="51"/>
      <c r="G6" s="51"/>
      <c r="H6" s="1"/>
      <c r="I6" s="1"/>
    </row>
    <row r="7" spans="1:9" ht="12.75">
      <c r="A7" s="51" t="s">
        <v>76</v>
      </c>
      <c r="B7" s="51"/>
      <c r="C7" s="51"/>
      <c r="D7" s="52" t="s">
        <v>1</v>
      </c>
      <c r="E7" s="52" t="s">
        <v>2</v>
      </c>
      <c r="F7" s="52" t="s">
        <v>3</v>
      </c>
      <c r="G7" s="52" t="s">
        <v>4</v>
      </c>
      <c r="H7" s="1"/>
      <c r="I7" s="1"/>
    </row>
    <row r="8" spans="1:9" ht="12.75">
      <c r="A8" s="51"/>
      <c r="B8" s="51"/>
      <c r="C8" s="51"/>
      <c r="D8" s="52"/>
      <c r="E8" s="52" t="s">
        <v>6</v>
      </c>
      <c r="F8" s="52" t="s">
        <v>7</v>
      </c>
      <c r="G8" s="52" t="s">
        <v>8</v>
      </c>
      <c r="H8" s="1"/>
      <c r="I8" s="1"/>
    </row>
    <row r="9" spans="1:9" ht="12.75">
      <c r="A9" s="51" t="s">
        <v>9</v>
      </c>
      <c r="B9" s="51"/>
      <c r="C9" s="51"/>
      <c r="D9" s="51"/>
      <c r="E9" s="51"/>
      <c r="F9" s="51"/>
      <c r="G9" s="51"/>
      <c r="H9" s="1"/>
      <c r="I9" s="1"/>
    </row>
    <row r="10" spans="1:9" ht="12.75">
      <c r="A10" s="184" t="s">
        <v>49</v>
      </c>
      <c r="B10" s="184"/>
      <c r="C10" s="184"/>
      <c r="D10" s="184"/>
      <c r="E10" s="185">
        <v>1</v>
      </c>
      <c r="F10" s="186">
        <v>22</v>
      </c>
      <c r="G10" s="187">
        <f aca="true" t="shared" si="0" ref="G10:G17">E10*F10</f>
        <v>22</v>
      </c>
      <c r="H10" s="1"/>
      <c r="I10" s="1"/>
    </row>
    <row r="11" spans="1:9" ht="12.75">
      <c r="A11" s="51" t="s">
        <v>50</v>
      </c>
      <c r="B11" s="51"/>
      <c r="C11" s="51"/>
      <c r="D11" s="51"/>
      <c r="E11" s="52">
        <v>1</v>
      </c>
      <c r="F11" s="53">
        <v>30</v>
      </c>
      <c r="G11" s="169">
        <f t="shared" si="0"/>
        <v>30</v>
      </c>
      <c r="H11" s="1"/>
      <c r="I11" s="1"/>
    </row>
    <row r="12" spans="1:9" ht="12.75">
      <c r="A12" s="184" t="s">
        <v>12</v>
      </c>
      <c r="B12" s="184"/>
      <c r="C12" s="184"/>
      <c r="D12" s="185" t="s">
        <v>13</v>
      </c>
      <c r="E12" s="185">
        <v>220</v>
      </c>
      <c r="F12" s="186">
        <v>0.84</v>
      </c>
      <c r="G12" s="187">
        <f t="shared" si="0"/>
        <v>184.79999999999998</v>
      </c>
      <c r="H12" s="1"/>
      <c r="I12" s="1"/>
    </row>
    <row r="13" spans="1:9" ht="12.75">
      <c r="A13" s="51" t="s">
        <v>14</v>
      </c>
      <c r="B13" s="51"/>
      <c r="C13" s="51"/>
      <c r="D13" s="52" t="s">
        <v>13</v>
      </c>
      <c r="E13" s="52">
        <v>800</v>
      </c>
      <c r="F13" s="51">
        <v>0.95</v>
      </c>
      <c r="G13" s="169">
        <f t="shared" si="0"/>
        <v>760</v>
      </c>
      <c r="H13" s="1"/>
      <c r="I13" s="1"/>
    </row>
    <row r="14" spans="1:9" ht="12.75">
      <c r="A14" s="184" t="s">
        <v>15</v>
      </c>
      <c r="B14" s="184"/>
      <c r="C14" s="184"/>
      <c r="D14" s="185" t="s">
        <v>13</v>
      </c>
      <c r="E14" s="185">
        <v>200</v>
      </c>
      <c r="F14" s="186">
        <v>1.5</v>
      </c>
      <c r="G14" s="187">
        <f t="shared" si="0"/>
        <v>300</v>
      </c>
      <c r="H14" s="1"/>
      <c r="I14" s="1"/>
    </row>
    <row r="15" spans="1:9" ht="12.75">
      <c r="A15" s="51" t="s">
        <v>16</v>
      </c>
      <c r="B15" s="51"/>
      <c r="C15" s="51"/>
      <c r="D15" s="52" t="s">
        <v>13</v>
      </c>
      <c r="E15" s="52">
        <v>4.5</v>
      </c>
      <c r="F15" s="53">
        <v>2.6</v>
      </c>
      <c r="G15" s="169">
        <f>E15*F15</f>
        <v>11.700000000000001</v>
      </c>
      <c r="H15" s="1"/>
      <c r="I15" s="1"/>
    </row>
    <row r="16" spans="1:9" ht="12.75">
      <c r="A16" s="184" t="s">
        <v>17</v>
      </c>
      <c r="B16" s="184"/>
      <c r="C16" s="184"/>
      <c r="D16" s="185" t="s">
        <v>13</v>
      </c>
      <c r="E16" s="185">
        <v>4.5</v>
      </c>
      <c r="F16" s="186">
        <v>3</v>
      </c>
      <c r="G16" s="185">
        <f t="shared" si="0"/>
        <v>13.5</v>
      </c>
      <c r="H16" s="1"/>
      <c r="I16" s="1"/>
    </row>
    <row r="17" spans="1:9" ht="12.75">
      <c r="A17" s="51" t="s">
        <v>18</v>
      </c>
      <c r="B17" s="51"/>
      <c r="C17" s="51"/>
      <c r="D17" s="52" t="s">
        <v>19</v>
      </c>
      <c r="E17" s="52">
        <v>2</v>
      </c>
      <c r="F17" s="53">
        <v>125</v>
      </c>
      <c r="G17" s="169">
        <f t="shared" si="0"/>
        <v>250</v>
      </c>
      <c r="H17" s="1"/>
      <c r="I17" s="1"/>
    </row>
    <row r="18" spans="1:9" ht="12.75">
      <c r="A18" s="184" t="s">
        <v>20</v>
      </c>
      <c r="B18" s="184"/>
      <c r="C18" s="184"/>
      <c r="D18" s="185" t="s">
        <v>21</v>
      </c>
      <c r="E18" s="185">
        <v>1</v>
      </c>
      <c r="F18" s="186">
        <v>132.76</v>
      </c>
      <c r="G18" s="187">
        <f>F18</f>
        <v>132.76</v>
      </c>
      <c r="H18" s="1"/>
      <c r="I18" s="1"/>
    </row>
    <row r="19" spans="1:10" ht="12.75">
      <c r="A19" s="51" t="s">
        <v>22</v>
      </c>
      <c r="B19" s="51"/>
      <c r="C19" s="51"/>
      <c r="D19" s="52" t="s">
        <v>23</v>
      </c>
      <c r="E19" s="52"/>
      <c r="F19" s="53">
        <v>286</v>
      </c>
      <c r="G19" s="169">
        <f>F19</f>
        <v>286</v>
      </c>
      <c r="H19" s="1"/>
      <c r="I19" s="1"/>
      <c r="J19" s="189"/>
    </row>
    <row r="20" spans="1:9" ht="12.75">
      <c r="A20" s="184" t="s">
        <v>24</v>
      </c>
      <c r="B20" s="184"/>
      <c r="C20" s="184"/>
      <c r="D20" s="185" t="s">
        <v>13</v>
      </c>
      <c r="E20" s="185">
        <v>1</v>
      </c>
      <c r="F20" s="186">
        <v>110</v>
      </c>
      <c r="G20" s="187">
        <f>E20*F20</f>
        <v>110</v>
      </c>
      <c r="H20" s="1"/>
      <c r="I20" s="1"/>
    </row>
    <row r="21" spans="1:9" ht="12.75">
      <c r="A21" s="165" t="s">
        <v>25</v>
      </c>
      <c r="B21" s="51"/>
      <c r="C21" s="51"/>
      <c r="D21" s="52" t="s">
        <v>23</v>
      </c>
      <c r="E21" s="52">
        <v>4</v>
      </c>
      <c r="F21" s="53">
        <v>10.6</v>
      </c>
      <c r="G21" s="169">
        <f>E21*F21</f>
        <v>42.4</v>
      </c>
      <c r="H21" s="1"/>
      <c r="I21" s="1"/>
    </row>
    <row r="22" spans="1:9" ht="12.75">
      <c r="A22" s="184" t="s">
        <v>26</v>
      </c>
      <c r="B22" s="184"/>
      <c r="C22" s="184"/>
      <c r="D22" s="185" t="s">
        <v>27</v>
      </c>
      <c r="E22" s="185">
        <v>20</v>
      </c>
      <c r="F22" s="186">
        <v>7</v>
      </c>
      <c r="G22" s="187">
        <f>E22*F22</f>
        <v>140</v>
      </c>
      <c r="H22" s="1"/>
      <c r="I22" s="32">
        <f>SUM(G10:G22)</f>
        <v>2283.1600000000003</v>
      </c>
    </row>
    <row r="23" spans="1:10" ht="12.75">
      <c r="A23" s="51" t="s">
        <v>28</v>
      </c>
      <c r="B23" s="51"/>
      <c r="C23" s="51"/>
      <c r="D23" s="167">
        <v>0.024</v>
      </c>
      <c r="E23" s="51"/>
      <c r="F23" s="51"/>
      <c r="G23" s="169">
        <f>(I22+I35)*2.4%</f>
        <v>212.23584</v>
      </c>
      <c r="H23" s="1"/>
      <c r="I23" s="32"/>
      <c r="J23" s="34"/>
    </row>
    <row r="24" spans="1:9" ht="12.75">
      <c r="A24" s="184" t="s">
        <v>29</v>
      </c>
      <c r="B24" s="184"/>
      <c r="C24" s="184"/>
      <c r="D24" s="184"/>
      <c r="E24" s="184"/>
      <c r="F24" s="184"/>
      <c r="G24" s="187">
        <f>SUM(G10:G23)</f>
        <v>2495.39584</v>
      </c>
      <c r="H24" s="1"/>
      <c r="I24" s="1"/>
    </row>
    <row r="25" spans="1:9" ht="12.75">
      <c r="A25" s="51" t="s">
        <v>30</v>
      </c>
      <c r="B25" s="51"/>
      <c r="C25" s="51"/>
      <c r="D25" s="51"/>
      <c r="E25" s="51"/>
      <c r="F25" s="51"/>
      <c r="G25" s="52"/>
      <c r="H25" s="1"/>
      <c r="I25" s="1"/>
    </row>
    <row r="26" spans="1:9" ht="12.75">
      <c r="A26" s="184" t="s">
        <v>31</v>
      </c>
      <c r="B26" s="184"/>
      <c r="C26" s="184"/>
      <c r="D26" s="185" t="s">
        <v>34</v>
      </c>
      <c r="E26" s="185">
        <v>6</v>
      </c>
      <c r="F26" s="186">
        <v>50</v>
      </c>
      <c r="G26" s="187">
        <f aca="true" t="shared" si="1" ref="G26:G35">E26*F26</f>
        <v>300</v>
      </c>
      <c r="H26" s="1"/>
      <c r="I26" s="1"/>
    </row>
    <row r="27" spans="1:9" ht="12.75">
      <c r="A27" s="51" t="s">
        <v>33</v>
      </c>
      <c r="B27" s="51"/>
      <c r="C27" s="51"/>
      <c r="D27" s="52" t="s">
        <v>34</v>
      </c>
      <c r="E27" s="52">
        <v>13</v>
      </c>
      <c r="F27" s="53">
        <v>50</v>
      </c>
      <c r="G27" s="169">
        <f t="shared" si="1"/>
        <v>650</v>
      </c>
      <c r="H27" s="1"/>
      <c r="I27" s="1"/>
    </row>
    <row r="28" spans="1:9" ht="12.75">
      <c r="A28" s="184" t="s">
        <v>35</v>
      </c>
      <c r="B28" s="184"/>
      <c r="C28" s="184"/>
      <c r="D28" s="185" t="s">
        <v>34</v>
      </c>
      <c r="E28" s="185">
        <v>3</v>
      </c>
      <c r="F28" s="186">
        <v>50</v>
      </c>
      <c r="G28" s="187">
        <f t="shared" si="1"/>
        <v>150</v>
      </c>
      <c r="H28" s="1"/>
      <c r="I28" s="1"/>
    </row>
    <row r="29" spans="1:9" ht="12.75">
      <c r="A29" s="51" t="s">
        <v>36</v>
      </c>
      <c r="B29" s="51"/>
      <c r="C29" s="51"/>
      <c r="D29" s="52" t="s">
        <v>34</v>
      </c>
      <c r="E29" s="52">
        <v>6</v>
      </c>
      <c r="F29" s="53">
        <v>50</v>
      </c>
      <c r="G29" s="169">
        <f t="shared" si="1"/>
        <v>300</v>
      </c>
      <c r="H29" s="1"/>
      <c r="I29" s="1"/>
    </row>
    <row r="30" spans="1:9" ht="12.75">
      <c r="A30" s="184" t="s">
        <v>37</v>
      </c>
      <c r="B30" s="184"/>
      <c r="C30" s="184"/>
      <c r="D30" s="185" t="s">
        <v>38</v>
      </c>
      <c r="E30" s="185">
        <v>3</v>
      </c>
      <c r="F30" s="186">
        <v>50</v>
      </c>
      <c r="G30" s="187">
        <f t="shared" si="1"/>
        <v>150</v>
      </c>
      <c r="H30" s="1"/>
      <c r="I30" s="1"/>
    </row>
    <row r="31" spans="1:9" ht="12.75">
      <c r="A31" s="51" t="s">
        <v>39</v>
      </c>
      <c r="B31" s="51"/>
      <c r="C31" s="51"/>
      <c r="D31" s="52" t="s">
        <v>34</v>
      </c>
      <c r="E31" s="52">
        <v>6</v>
      </c>
      <c r="F31" s="53">
        <v>50</v>
      </c>
      <c r="G31" s="169">
        <f t="shared" si="1"/>
        <v>300</v>
      </c>
      <c r="H31" s="1"/>
      <c r="I31" s="1"/>
    </row>
    <row r="32" spans="1:9" ht="12.75">
      <c r="A32" s="184" t="s">
        <v>40</v>
      </c>
      <c r="B32" s="184"/>
      <c r="C32" s="184"/>
      <c r="D32" s="185" t="s">
        <v>34</v>
      </c>
      <c r="E32" s="185">
        <v>6</v>
      </c>
      <c r="F32" s="186">
        <v>45</v>
      </c>
      <c r="G32" s="187">
        <f t="shared" si="1"/>
        <v>270</v>
      </c>
      <c r="H32" s="1"/>
      <c r="I32" s="1"/>
    </row>
    <row r="33" spans="1:9" ht="12.75">
      <c r="A33" s="51" t="s">
        <v>41</v>
      </c>
      <c r="B33" s="51"/>
      <c r="C33" s="51"/>
      <c r="D33" s="52" t="s">
        <v>34</v>
      </c>
      <c r="E33" s="52">
        <v>64</v>
      </c>
      <c r="F33" s="53">
        <v>60</v>
      </c>
      <c r="G33" s="169">
        <f t="shared" si="1"/>
        <v>3840</v>
      </c>
      <c r="H33" s="1"/>
      <c r="I33" s="1"/>
    </row>
    <row r="34" spans="1:9" ht="12.75">
      <c r="A34" s="184" t="s">
        <v>42</v>
      </c>
      <c r="B34" s="184"/>
      <c r="C34" s="184"/>
      <c r="D34" s="185" t="s">
        <v>34</v>
      </c>
      <c r="E34" s="185">
        <v>7</v>
      </c>
      <c r="F34" s="186">
        <v>60</v>
      </c>
      <c r="G34" s="187">
        <f t="shared" si="1"/>
        <v>420</v>
      </c>
      <c r="H34" s="1"/>
      <c r="I34" s="1"/>
    </row>
    <row r="35" spans="1:9" ht="12.75">
      <c r="A35" s="51" t="s">
        <v>43</v>
      </c>
      <c r="B35" s="51"/>
      <c r="C35" s="51"/>
      <c r="D35" s="52" t="s">
        <v>44</v>
      </c>
      <c r="E35" s="52">
        <v>20</v>
      </c>
      <c r="F35" s="53">
        <v>9</v>
      </c>
      <c r="G35" s="169">
        <f t="shared" si="1"/>
        <v>180</v>
      </c>
      <c r="H35" s="1"/>
      <c r="I35" s="32">
        <f>SUM(G26:G35)</f>
        <v>6560</v>
      </c>
    </row>
    <row r="36" spans="1:9" ht="12.75">
      <c r="A36" s="184" t="s">
        <v>45</v>
      </c>
      <c r="B36" s="184"/>
      <c r="C36" s="184"/>
      <c r="D36" s="188">
        <v>0.1</v>
      </c>
      <c r="E36" s="185"/>
      <c r="F36" s="184"/>
      <c r="G36" s="187">
        <f>SUM(G26:G35)*10%</f>
        <v>656</v>
      </c>
      <c r="H36" s="1"/>
      <c r="I36" s="1"/>
    </row>
    <row r="37" spans="1:9" ht="12.75">
      <c r="A37" s="51" t="s">
        <v>46</v>
      </c>
      <c r="B37" s="51"/>
      <c r="C37" s="51"/>
      <c r="D37" s="51"/>
      <c r="E37" s="51"/>
      <c r="F37" s="51"/>
      <c r="G37" s="169">
        <f>SUM(G26:G36)</f>
        <v>7216</v>
      </c>
      <c r="H37" s="1"/>
      <c r="I37" s="1"/>
    </row>
    <row r="38" spans="1:9" ht="12.75">
      <c r="A38" s="184" t="s">
        <v>47</v>
      </c>
      <c r="B38" s="184"/>
      <c r="C38" s="184"/>
      <c r="D38" s="184"/>
      <c r="E38" s="184"/>
      <c r="F38" s="184"/>
      <c r="G38" s="187">
        <f>G24+G37</f>
        <v>9711.395840000001</v>
      </c>
      <c r="H38" s="1"/>
      <c r="I38" s="1"/>
    </row>
    <row r="39" spans="3:6" ht="12.75">
      <c r="C39" s="34"/>
      <c r="D39" s="34"/>
      <c r="E39" s="34"/>
      <c r="F39" s="34"/>
    </row>
    <row r="40" spans="3:6" ht="12.75">
      <c r="C40" s="34"/>
      <c r="D40" s="34"/>
      <c r="E40" s="34"/>
      <c r="F40" s="34"/>
    </row>
    <row r="41" spans="1:7" ht="18">
      <c r="A41" s="41" t="s">
        <v>51</v>
      </c>
      <c r="B41" s="40"/>
      <c r="C41" s="40"/>
      <c r="D41" s="20"/>
      <c r="E41" s="19"/>
      <c r="F41" s="42">
        <f>G38/20</f>
        <v>485.56979200000006</v>
      </c>
      <c r="G41" s="28"/>
    </row>
    <row r="42" spans="3:6" ht="13.5" thickBot="1">
      <c r="C42" s="34"/>
      <c r="D42" s="34"/>
      <c r="E42" s="34"/>
      <c r="F42" s="34"/>
    </row>
    <row r="43" spans="1:8" ht="12.75">
      <c r="A43" s="170" t="s">
        <v>141</v>
      </c>
      <c r="B43" s="171"/>
      <c r="C43" s="172"/>
      <c r="D43" s="172"/>
      <c r="E43" s="172"/>
      <c r="F43" s="172"/>
      <c r="G43" s="171"/>
      <c r="H43" s="173"/>
    </row>
    <row r="44" spans="1:8" ht="13.5" thickBot="1">
      <c r="A44" s="174" t="s">
        <v>142</v>
      </c>
      <c r="B44" s="175"/>
      <c r="C44" s="176"/>
      <c r="D44" s="176"/>
      <c r="E44" s="176"/>
      <c r="F44" s="176"/>
      <c r="G44" s="175"/>
      <c r="H44" s="177"/>
    </row>
    <row r="45" spans="1:11" ht="13.5" thickBot="1">
      <c r="A45" s="1"/>
      <c r="B45" s="1"/>
      <c r="C45" s="1"/>
      <c r="D45" s="1"/>
      <c r="E45" s="34"/>
      <c r="F45" s="34"/>
      <c r="K45" s="44"/>
    </row>
    <row r="46" spans="1:9" ht="15.75" thickBot="1">
      <c r="A46" s="178" t="s">
        <v>70</v>
      </c>
      <c r="B46" s="179"/>
      <c r="C46" s="179"/>
      <c r="D46" s="179"/>
      <c r="E46" s="180"/>
      <c r="F46" s="181"/>
      <c r="G46" s="182">
        <f>I47/20</f>
        <v>514.7039795200001</v>
      </c>
      <c r="I46" s="44">
        <f>G38*6%</f>
        <v>582.6837504</v>
      </c>
    </row>
    <row r="47" spans="1:12" ht="13.5" thickBot="1">
      <c r="A47" s="1"/>
      <c r="B47" s="1"/>
      <c r="C47" s="1"/>
      <c r="D47" s="1"/>
      <c r="E47" s="34"/>
      <c r="F47" s="34"/>
      <c r="I47" s="44">
        <f>I46+G38</f>
        <v>10294.0795904</v>
      </c>
      <c r="K47" s="43"/>
      <c r="L47" s="43"/>
    </row>
    <row r="48" spans="1:9" ht="13.5" thickBot="1">
      <c r="A48" s="101" t="s">
        <v>148</v>
      </c>
      <c r="B48" s="102"/>
      <c r="C48" s="102"/>
      <c r="D48" s="183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3:6" ht="12.75">
      <c r="C55" s="34"/>
      <c r="D55" s="34"/>
      <c r="E55" s="34"/>
      <c r="F55" s="34"/>
    </row>
    <row r="56" spans="3:6" ht="12.75">
      <c r="C56" s="34"/>
      <c r="D56" s="34"/>
      <c r="E56" s="34"/>
      <c r="F56" s="34"/>
    </row>
    <row r="57" spans="3:6" ht="12.75">
      <c r="C57" s="34"/>
      <c r="D57" s="34"/>
      <c r="E57" s="34"/>
      <c r="F57" s="34"/>
    </row>
    <row r="58" spans="2:6" ht="12.75">
      <c r="B58" s="34"/>
      <c r="C58" s="34"/>
      <c r="D58" s="34"/>
      <c r="E58" s="34"/>
      <c r="F58" s="34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  <row r="61" spans="3:6" ht="12.75">
      <c r="C61" s="34"/>
      <c r="D61" s="34"/>
      <c r="E61" s="34"/>
      <c r="F61" s="34"/>
    </row>
    <row r="62" spans="3:6" ht="12.75">
      <c r="C62" s="34"/>
      <c r="D62" s="34"/>
      <c r="E62" s="34"/>
      <c r="F62" s="34"/>
    </row>
    <row r="63" spans="3:6" ht="12.75">
      <c r="C63" s="34"/>
      <c r="D63" s="34"/>
      <c r="E63" s="34"/>
      <c r="F63" s="34"/>
    </row>
    <row r="64" spans="1:7" ht="12.75">
      <c r="A64" s="34"/>
      <c r="C64" s="34"/>
      <c r="D64" s="34"/>
      <c r="E64" s="34"/>
      <c r="F64" s="34"/>
      <c r="G64" s="34"/>
    </row>
    <row r="65" spans="3:7" ht="12.75">
      <c r="C65" s="34"/>
      <c r="D65" s="34"/>
      <c r="E65" s="34"/>
      <c r="F65" s="34"/>
      <c r="G65" s="34"/>
    </row>
    <row r="66" spans="1:6" ht="12.75">
      <c r="A66" s="34"/>
      <c r="C66" s="34"/>
      <c r="D66" s="34"/>
      <c r="E66" s="34"/>
      <c r="F66" s="34"/>
    </row>
    <row r="67" spans="1:7" ht="12.75">
      <c r="A67" s="34"/>
      <c r="C67" s="34"/>
      <c r="D67" s="34"/>
      <c r="E67" s="34"/>
      <c r="F67" s="34"/>
      <c r="G67" s="34"/>
    </row>
    <row r="68" spans="1:7" ht="12.75">
      <c r="A68" s="34"/>
      <c r="C68" s="34"/>
      <c r="D68" s="34"/>
      <c r="E68" s="34"/>
      <c r="F68" s="34"/>
      <c r="G68" s="34"/>
    </row>
    <row r="69" spans="1:7" ht="12.75">
      <c r="A69" s="34"/>
      <c r="C69" s="34"/>
      <c r="D69" s="34"/>
      <c r="E69" s="34"/>
      <c r="F69" s="34"/>
      <c r="G69" s="34"/>
    </row>
    <row r="70" spans="1:7" ht="12.75">
      <c r="A70" s="34"/>
      <c r="C70" s="34"/>
      <c r="D70" s="34"/>
      <c r="E70" s="34"/>
      <c r="F70" s="34"/>
      <c r="G70" s="34"/>
    </row>
    <row r="71" spans="1:7" ht="12.75">
      <c r="A71" s="34"/>
      <c r="C71" s="34"/>
      <c r="D71" s="34"/>
      <c r="E71" s="34"/>
      <c r="F71" s="34"/>
      <c r="G71" s="34"/>
    </row>
    <row r="72" spans="1:7" ht="12.75">
      <c r="A72" s="34"/>
      <c r="C72" s="34"/>
      <c r="D72" s="34"/>
      <c r="E72" s="34"/>
      <c r="F72" s="34"/>
      <c r="G72" s="34"/>
    </row>
    <row r="73" spans="1:7" ht="12.75">
      <c r="A73" s="34"/>
      <c r="C73" s="34"/>
      <c r="D73" s="34"/>
      <c r="E73" s="34"/>
      <c r="F73" s="34"/>
      <c r="G73" s="34"/>
    </row>
    <row r="74" spans="1:7" ht="12.75">
      <c r="A74" s="34"/>
      <c r="C74" s="34"/>
      <c r="D74" s="34"/>
      <c r="E74" s="34"/>
      <c r="F74" s="34"/>
      <c r="G74" s="34"/>
    </row>
    <row r="75" spans="1:7" ht="12.75">
      <c r="A75" s="34"/>
      <c r="C75" s="34"/>
      <c r="D75" s="34"/>
      <c r="E75" s="34"/>
      <c r="F75" s="34"/>
      <c r="G75" s="34"/>
    </row>
    <row r="76" spans="1:7" ht="12.75">
      <c r="A76" s="34"/>
      <c r="C76" s="34"/>
      <c r="D76" s="34"/>
      <c r="E76" s="34"/>
      <c r="F76" s="34"/>
      <c r="G76" s="34"/>
    </row>
    <row r="77" spans="1:7" ht="12.75">
      <c r="A77" s="34"/>
      <c r="C77" s="34"/>
      <c r="D77" s="34"/>
      <c r="E77" s="34"/>
      <c r="F77" s="34"/>
      <c r="G77" s="34"/>
    </row>
    <row r="78" spans="1:7" ht="12.75">
      <c r="A78" s="34"/>
      <c r="C78" s="34"/>
      <c r="D78" s="34"/>
      <c r="E78" s="34"/>
      <c r="F78" s="34"/>
      <c r="G78" s="34"/>
    </row>
    <row r="79" spans="1:7" ht="12.75">
      <c r="A79" s="34"/>
      <c r="C79" s="34"/>
      <c r="D79" s="34"/>
      <c r="E79" s="34"/>
      <c r="F79" s="34"/>
      <c r="G79" s="34"/>
    </row>
    <row r="80" spans="1:6" ht="12.75">
      <c r="A80" s="34"/>
      <c r="C80" s="34"/>
      <c r="D80" s="34"/>
      <c r="E80" s="34"/>
      <c r="F80" s="34"/>
    </row>
    <row r="81" spans="1:7" ht="12.75">
      <c r="A81" s="34"/>
      <c r="C81" s="34"/>
      <c r="D81" s="34"/>
      <c r="E81" s="34"/>
      <c r="F81" s="34"/>
      <c r="G81" s="34"/>
    </row>
    <row r="82" spans="1:7" ht="12.75">
      <c r="A82" s="34"/>
      <c r="C82" s="34"/>
      <c r="D82" s="34"/>
      <c r="E82" s="34"/>
      <c r="F82" s="34"/>
      <c r="G82" s="34"/>
    </row>
    <row r="83" spans="1:7" ht="12.75">
      <c r="A83" s="34"/>
      <c r="C83" s="34"/>
      <c r="D83" s="34"/>
      <c r="E83" s="34"/>
      <c r="F83" s="34"/>
      <c r="G83" s="34"/>
    </row>
    <row r="84" spans="1:7" ht="12.75">
      <c r="A84" s="34"/>
      <c r="C84" s="34"/>
      <c r="D84" s="34"/>
      <c r="E84" s="34"/>
      <c r="F84" s="34"/>
      <c r="G84" s="34"/>
    </row>
    <row r="85" spans="1:7" ht="12.75">
      <c r="A85" s="34"/>
      <c r="C85" s="34"/>
      <c r="D85" s="34"/>
      <c r="E85" s="34"/>
      <c r="F85" s="34"/>
      <c r="G85" s="34"/>
    </row>
    <row r="86" spans="1:7" ht="12.75">
      <c r="A86" s="34"/>
      <c r="C86" s="34"/>
      <c r="D86" s="34"/>
      <c r="E86" s="34"/>
      <c r="F86" s="34"/>
      <c r="G86" s="34"/>
    </row>
    <row r="87" spans="1:7" ht="12.75">
      <c r="A87" s="34"/>
      <c r="C87" s="34"/>
      <c r="D87" s="34"/>
      <c r="E87" s="34"/>
      <c r="F87" s="34"/>
      <c r="G87" s="34"/>
    </row>
    <row r="88" spans="1:7" ht="12.75">
      <c r="A88" s="34"/>
      <c r="C88" s="34"/>
      <c r="D88" s="34"/>
      <c r="E88" s="34"/>
      <c r="F88" s="34"/>
      <c r="G88" s="34"/>
    </row>
    <row r="89" spans="1:7" ht="12.75">
      <c r="A89" s="34"/>
      <c r="C89" s="34"/>
      <c r="D89" s="34"/>
      <c r="E89" s="34"/>
      <c r="F89" s="34"/>
      <c r="G89" s="34"/>
    </row>
    <row r="90" spans="1:7" ht="12.75">
      <c r="A90" s="34"/>
      <c r="C90" s="34"/>
      <c r="D90" s="34"/>
      <c r="E90" s="34"/>
      <c r="F90" s="34"/>
      <c r="G90" s="34"/>
    </row>
    <row r="91" spans="1:7" ht="12.75">
      <c r="A91" s="34"/>
      <c r="C91" s="34"/>
      <c r="D91" s="34"/>
      <c r="E91" s="34"/>
      <c r="F91" s="34"/>
      <c r="G91" s="34"/>
    </row>
    <row r="92" spans="1:7" ht="12.75">
      <c r="A92" s="34"/>
      <c r="C92" s="34"/>
      <c r="D92" s="34"/>
      <c r="E92" s="34"/>
      <c r="F92" s="34"/>
      <c r="G92" s="34"/>
    </row>
    <row r="93" spans="1:7" ht="12.75">
      <c r="A93" s="34"/>
      <c r="C93" s="34"/>
      <c r="D93" s="34"/>
      <c r="E93" s="34"/>
      <c r="F93" s="34"/>
      <c r="G93" s="34"/>
    </row>
    <row r="94" spans="3:6" ht="12.75">
      <c r="C94" s="34"/>
      <c r="D94" s="34"/>
      <c r="E94" s="34"/>
      <c r="F94" s="34"/>
    </row>
    <row r="95" spans="3:6" ht="12.75">
      <c r="C95" s="34"/>
      <c r="D95" s="34"/>
      <c r="E95" s="34"/>
      <c r="F95" s="34"/>
    </row>
    <row r="96" spans="3:6" ht="12.75">
      <c r="C96" s="34"/>
      <c r="D96" s="34"/>
      <c r="E96" s="34"/>
      <c r="F96" s="34"/>
    </row>
    <row r="97" spans="1:6" ht="12.75">
      <c r="A97" s="34"/>
      <c r="C97" s="34"/>
      <c r="D97" s="34"/>
      <c r="E97" s="34"/>
      <c r="F97" s="34"/>
    </row>
    <row r="98" spans="3:6" ht="12.75">
      <c r="C98" s="34"/>
      <c r="D98" s="34"/>
      <c r="E98" s="34"/>
      <c r="F98" s="34"/>
    </row>
    <row r="99" spans="3:6" ht="12.75">
      <c r="C99" s="34"/>
      <c r="D99" s="34"/>
      <c r="E99" s="34"/>
      <c r="F99" s="34"/>
    </row>
    <row r="100" spans="3:6" ht="12.75">
      <c r="C100" s="34"/>
      <c r="D100" s="34"/>
      <c r="E100" s="34"/>
      <c r="F100" s="34"/>
    </row>
    <row r="101" spans="3:6" ht="12.75">
      <c r="C101" s="34"/>
      <c r="D101" s="34"/>
      <c r="E101" s="34"/>
      <c r="F101" s="34"/>
    </row>
    <row r="102" spans="3:6" ht="12.75">
      <c r="C102" s="34"/>
      <c r="D102" s="34"/>
      <c r="E102" s="34"/>
      <c r="F102" s="34"/>
    </row>
    <row r="103" spans="1:6" ht="12.75">
      <c r="A103" s="34"/>
      <c r="C103" s="34"/>
      <c r="D103" s="34"/>
      <c r="E103" s="34"/>
      <c r="F103" s="34"/>
    </row>
    <row r="104" spans="2:6" ht="12.75">
      <c r="B104" s="34"/>
      <c r="C104" s="34"/>
      <c r="D104" s="34"/>
      <c r="E104" s="34"/>
      <c r="F104" s="34"/>
    </row>
    <row r="105" spans="3:6" ht="12.75">
      <c r="C105" s="34"/>
      <c r="D105" s="34"/>
      <c r="E105" s="34"/>
      <c r="F105" s="34"/>
    </row>
    <row r="106" spans="3:6" ht="12.75">
      <c r="C106" s="34"/>
      <c r="D106" s="34"/>
      <c r="E106" s="34"/>
      <c r="F106" s="34"/>
    </row>
    <row r="107" spans="3:6" ht="12.75">
      <c r="C107" s="34"/>
      <c r="D107" s="34"/>
      <c r="E107" s="34"/>
      <c r="F107" s="34"/>
    </row>
    <row r="108" spans="3:6" ht="12.75">
      <c r="C108" s="34"/>
      <c r="D108" s="34"/>
      <c r="E108" s="34"/>
      <c r="F108" s="34"/>
    </row>
    <row r="109" spans="3:6" ht="12.75">
      <c r="C109" s="34"/>
      <c r="D109" s="34"/>
      <c r="E109" s="34"/>
      <c r="F109" s="34"/>
    </row>
    <row r="110" spans="3:6" ht="12.75">
      <c r="C110" s="34"/>
      <c r="D110" s="34"/>
      <c r="E110" s="34"/>
      <c r="F110" s="34"/>
    </row>
    <row r="111" spans="2:6" ht="12.75">
      <c r="B111" s="34"/>
      <c r="C111" s="34"/>
      <c r="D111" s="34"/>
      <c r="E111" s="34"/>
      <c r="F111" s="34"/>
    </row>
    <row r="112" spans="3:6" ht="12.75">
      <c r="C112" s="34"/>
      <c r="D112" s="34"/>
      <c r="E112" s="34"/>
      <c r="F112" s="34"/>
    </row>
    <row r="113" spans="3:6" ht="12.75">
      <c r="C113" s="34"/>
      <c r="D113" s="34"/>
      <c r="E113" s="34"/>
      <c r="F113" s="34"/>
    </row>
    <row r="114" spans="3:6" ht="12.75">
      <c r="C114" s="34"/>
      <c r="D114" s="34"/>
      <c r="E114" s="34"/>
      <c r="F114" s="34"/>
    </row>
    <row r="115" spans="3:6" ht="12.75">
      <c r="C115" s="34"/>
      <c r="D115" s="34"/>
      <c r="E115" s="34"/>
      <c r="F115" s="34"/>
    </row>
    <row r="116" spans="3:6" ht="12.75">
      <c r="C116" s="34"/>
      <c r="D116" s="34"/>
      <c r="E116" s="34"/>
      <c r="F116" s="34"/>
    </row>
    <row r="117" spans="1:7" ht="12.75">
      <c r="A117" s="34"/>
      <c r="C117" s="34"/>
      <c r="D117" s="34"/>
      <c r="E117" s="34"/>
      <c r="F117" s="34"/>
      <c r="G117" s="34"/>
    </row>
    <row r="118" spans="3:7" ht="12.75">
      <c r="C118" s="34"/>
      <c r="D118" s="34"/>
      <c r="E118" s="34"/>
      <c r="F118" s="34"/>
      <c r="G118" s="34"/>
    </row>
    <row r="119" spans="1:6" ht="12.75">
      <c r="A119" s="34"/>
      <c r="C119" s="34"/>
      <c r="D119" s="34"/>
      <c r="E119" s="34"/>
      <c r="F119" s="34"/>
    </row>
    <row r="120" spans="1:7" ht="12.75">
      <c r="A120" s="34"/>
      <c r="C120" s="34"/>
      <c r="D120" s="34"/>
      <c r="E120" s="34"/>
      <c r="F120" s="34"/>
      <c r="G120" s="34"/>
    </row>
    <row r="121" spans="1:7" ht="12.75">
      <c r="A121" s="34"/>
      <c r="C121" s="34"/>
      <c r="D121" s="34"/>
      <c r="E121" s="34"/>
      <c r="F121" s="34"/>
      <c r="G121" s="34"/>
    </row>
  </sheetData>
  <sheetProtection/>
  <mergeCells count="4">
    <mergeCell ref="A46:E46"/>
    <mergeCell ref="B3:G3"/>
    <mergeCell ref="B4:G4"/>
    <mergeCell ref="B5:G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cocatrel_bb</dc:creator>
  <cp:keywords/>
  <dc:description/>
  <cp:lastModifiedBy>COCATREL</cp:lastModifiedBy>
  <cp:lastPrinted>2017-10-27T16:27:13Z</cp:lastPrinted>
  <dcterms:created xsi:type="dcterms:W3CDTF">2013-01-23T14:34:18Z</dcterms:created>
  <dcterms:modified xsi:type="dcterms:W3CDTF">2017-10-27T17:23:46Z</dcterms:modified>
  <cp:category/>
  <cp:version/>
  <cp:contentType/>
  <cp:contentStatus/>
</cp:coreProperties>
</file>